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65" windowWidth="11475" windowHeight="14310" tabRatio="702" activeTab="5"/>
  </bookViews>
  <sheets>
    <sheet name="Template" sheetId="9" r:id="rId1"/>
    <sheet name="Spell Types" sheetId="17" r:id="rId2"/>
    <sheet name="Role Definitions" sheetId="16" r:id="rId3"/>
    <sheet name="Weapon Types" sheetId="20" r:id="rId4"/>
    <sheet name="Djinn - Template" sheetId="14" r:id="rId5"/>
    <sheet name="Lexicon" sheetId="19" r:id="rId6"/>
    <sheet name="Supplementals" sheetId="6" r:id="rId7"/>
    <sheet name="Example - Yasmin" sheetId="12" r:id="rId8"/>
    <sheet name="Example - Sigmar" sheetId="11" r:id="rId9"/>
    <sheet name="Example - Rolina" sheetId="18" r:id="rId10"/>
    <sheet name="Djinn - Examples" sheetId="15" r:id="rId11"/>
  </sheets>
  <definedNames>
    <definedName name="BnkBlt">Template!$B$101</definedName>
    <definedName name="Builds">Template!$B$88:$D$88</definedName>
    <definedName name="Caster">Template!$D$89:$D$96</definedName>
    <definedName name="Controller">Template!$I$89:$I$92</definedName>
    <definedName name="Defender">Template!$H$89:$H$92</definedName>
    <definedName name="Drake">Template!$P$89:$P$92</definedName>
    <definedName name="ElementBullet">Template!$B$102:$B$105</definedName>
    <definedName name="Freelancer">Template!$B$89:$B$100</definedName>
    <definedName name="Human">Template!$O$89:$O$91</definedName>
    <definedName name="JptBlt">Template!$B$104</definedName>
    <definedName name="MrcBlt">Template!$B$105</definedName>
    <definedName name="MrsBlt">Template!$B$103</definedName>
    <definedName name="Physical">Template!$C$89:$C$96</definedName>
    <definedName name="Picture" localSheetId="0">INDIRECT(Template!#REF!)</definedName>
    <definedName name="Races">Template!$O$88:$Q$88</definedName>
    <definedName name="Roles">Template!$G$88:$K$88</definedName>
    <definedName name="Striker">Template!$G$89:$G$92</definedName>
    <definedName name="Supporter">Template!$J$89:$J$92</definedName>
    <definedName name="VnsBlt">Template!$B$102</definedName>
  </definedNames>
  <calcPr calcId="145621"/>
</workbook>
</file>

<file path=xl/calcChain.xml><?xml version="1.0" encoding="utf-8"?>
<calcChain xmlns="http://schemas.openxmlformats.org/spreadsheetml/2006/main">
  <c r="J87" i="18" l="1"/>
  <c r="I87" i="18"/>
  <c r="H87" i="18"/>
  <c r="G87" i="18"/>
  <c r="F87" i="18"/>
  <c r="N20" i="18" s="1"/>
  <c r="E87" i="18"/>
  <c r="L20" i="18" s="1"/>
  <c r="D87" i="18"/>
  <c r="J20" i="18" s="1"/>
  <c r="C87" i="18"/>
  <c r="J81" i="18"/>
  <c r="I81" i="18"/>
  <c r="H81" i="18"/>
  <c r="G81" i="18"/>
  <c r="F81" i="18"/>
  <c r="N24" i="18" s="1"/>
  <c r="N25" i="18" s="1"/>
  <c r="N26" i="18" s="1"/>
  <c r="N27" i="18" s="1"/>
  <c r="N28" i="18" s="1"/>
  <c r="N31" i="18" s="1"/>
  <c r="E81" i="18"/>
  <c r="D81" i="18"/>
  <c r="C81" i="18"/>
  <c r="B37" i="18"/>
  <c r="B36" i="18"/>
  <c r="B35" i="18"/>
  <c r="B34" i="18"/>
  <c r="B33" i="18"/>
  <c r="V24" i="18"/>
  <c r="V25" i="18" s="1"/>
  <c r="V26" i="18" s="1"/>
  <c r="V27" i="18" s="1"/>
  <c r="V28" i="18" s="1"/>
  <c r="T24" i="18"/>
  <c r="T25" i="18" s="1"/>
  <c r="T26" i="18" s="1"/>
  <c r="T27" i="18" s="1"/>
  <c r="T28" i="18" s="1"/>
  <c r="T31" i="18" s="1"/>
  <c r="R24" i="18"/>
  <c r="R25" i="18" s="1"/>
  <c r="R26" i="18" s="1"/>
  <c r="R27" i="18" s="1"/>
  <c r="R28" i="18" s="1"/>
  <c r="R31" i="18" s="1"/>
  <c r="P24" i="18"/>
  <c r="P25" i="18" s="1"/>
  <c r="P26" i="18" s="1"/>
  <c r="P27" i="18" s="1"/>
  <c r="P28" i="18" s="1"/>
  <c r="L24" i="18"/>
  <c r="L25" i="18" s="1"/>
  <c r="L26" i="18" s="1"/>
  <c r="L27" i="18" s="1"/>
  <c r="L28" i="18" s="1"/>
  <c r="L31" i="18" s="1"/>
  <c r="J24" i="18"/>
  <c r="J25" i="18" s="1"/>
  <c r="J26" i="18" s="1"/>
  <c r="J27" i="18" s="1"/>
  <c r="J28" i="18" s="1"/>
  <c r="J31" i="18" s="1"/>
  <c r="H24" i="18"/>
  <c r="H25" i="18" s="1"/>
  <c r="H26" i="18" s="1"/>
  <c r="H27" i="18" s="1"/>
  <c r="H28" i="18" s="1"/>
  <c r="V20" i="18"/>
  <c r="T20" i="18"/>
  <c r="R20" i="18"/>
  <c r="P20" i="18"/>
  <c r="H20" i="18"/>
  <c r="T17" i="18"/>
  <c r="R17" i="18"/>
  <c r="P17" i="18"/>
  <c r="N17" i="18"/>
  <c r="L17" i="18"/>
  <c r="J17" i="18"/>
  <c r="H17" i="18"/>
  <c r="T16" i="18"/>
  <c r="R16" i="18"/>
  <c r="P16" i="18"/>
  <c r="N16" i="18"/>
  <c r="L16" i="18"/>
  <c r="J16" i="18"/>
  <c r="H16" i="18"/>
  <c r="T15" i="18"/>
  <c r="R15" i="18"/>
  <c r="P15" i="18"/>
  <c r="N15" i="18"/>
  <c r="L15" i="18"/>
  <c r="J15" i="18"/>
  <c r="H15" i="18"/>
  <c r="T14" i="18"/>
  <c r="R14" i="18"/>
  <c r="P14" i="18"/>
  <c r="N14" i="18"/>
  <c r="L14" i="18"/>
  <c r="J14" i="18"/>
  <c r="H14" i="18"/>
  <c r="AW13" i="18"/>
  <c r="AU13" i="18"/>
  <c r="AS13" i="18"/>
  <c r="AQ13" i="18"/>
  <c r="AO13" i="18"/>
  <c r="AM13" i="18"/>
  <c r="AK13" i="18"/>
  <c r="AI13" i="18"/>
  <c r="T13" i="18"/>
  <c r="R13" i="18"/>
  <c r="P13" i="18"/>
  <c r="N13" i="18"/>
  <c r="L13" i="18"/>
  <c r="J13" i="18"/>
  <c r="H13" i="18"/>
  <c r="V12" i="18"/>
  <c r="B37" i="9"/>
  <c r="B36" i="9"/>
  <c r="B35" i="9"/>
  <c r="B34" i="9"/>
  <c r="B33" i="9"/>
  <c r="V12" i="9"/>
  <c r="V32" i="18" l="1"/>
  <c r="R32" i="18"/>
  <c r="L87" i="18"/>
  <c r="Z20" i="18" s="1"/>
  <c r="J32" i="18"/>
  <c r="L32" i="18"/>
  <c r="T32" i="18"/>
  <c r="P31" i="18"/>
  <c r="P32" i="18"/>
  <c r="N32" i="18"/>
  <c r="H31" i="18"/>
  <c r="H32" i="18"/>
  <c r="V14" i="18"/>
  <c r="V17" i="18"/>
  <c r="V13" i="18"/>
  <c r="V15" i="18"/>
  <c r="V16" i="18"/>
  <c r="V31" i="18"/>
  <c r="P13" i="9" l="1"/>
  <c r="AV47" i="15"/>
  <c r="AT47" i="15"/>
  <c r="AN47" i="15"/>
  <c r="AL47" i="15"/>
  <c r="AX46" i="15"/>
  <c r="AX47" i="15" s="1"/>
  <c r="AV46" i="15"/>
  <c r="AT46" i="15"/>
  <c r="AR46" i="15"/>
  <c r="AR47" i="15" s="1"/>
  <c r="AP46" i="15"/>
  <c r="AP47" i="15" s="1"/>
  <c r="AN46" i="15"/>
  <c r="AL46" i="15"/>
  <c r="AJ46" i="15"/>
  <c r="BA46" i="15" s="1"/>
  <c r="BC46" i="15" s="1"/>
  <c r="U46" i="15"/>
  <c r="U47" i="15" s="1"/>
  <c r="S46" i="15"/>
  <c r="S47" i="15" s="1"/>
  <c r="Q46" i="15"/>
  <c r="Q47" i="15" s="1"/>
  <c r="O46" i="15"/>
  <c r="O47" i="15" s="1"/>
  <c r="M46" i="15"/>
  <c r="M47" i="15" s="1"/>
  <c r="K46" i="15"/>
  <c r="K47" i="15" s="1"/>
  <c r="I46" i="15"/>
  <c r="I47" i="15" s="1"/>
  <c r="G46" i="15"/>
  <c r="G47" i="15" s="1"/>
  <c r="BA44" i="15"/>
  <c r="BC44" i="15" s="1"/>
  <c r="X44" i="15"/>
  <c r="Z44" i="15" s="1"/>
  <c r="BA43" i="15"/>
  <c r="BC43" i="15" s="1"/>
  <c r="X43" i="15"/>
  <c r="Z43" i="15" s="1"/>
  <c r="BA42" i="15"/>
  <c r="BC42" i="15" s="1"/>
  <c r="X42" i="15"/>
  <c r="Z42" i="15" s="1"/>
  <c r="BA41" i="15"/>
  <c r="BC41" i="15" s="1"/>
  <c r="X41" i="15"/>
  <c r="Z41" i="15" s="1"/>
  <c r="BA40" i="15"/>
  <c r="BC40" i="15" s="1"/>
  <c r="X40" i="15"/>
  <c r="Z40" i="15" s="1"/>
  <c r="BA39" i="15"/>
  <c r="BC39" i="15" s="1"/>
  <c r="X39" i="15"/>
  <c r="Z39" i="15" s="1"/>
  <c r="BA38" i="15"/>
  <c r="BC38" i="15" s="1"/>
  <c r="X38" i="15"/>
  <c r="Z38" i="15" s="1"/>
  <c r="BA37" i="15"/>
  <c r="BC37" i="15" s="1"/>
  <c r="X37" i="15"/>
  <c r="Z37" i="15" s="1"/>
  <c r="BA36" i="15"/>
  <c r="BC36" i="15" s="1"/>
  <c r="X36" i="15"/>
  <c r="Z36" i="15" s="1"/>
  <c r="BA35" i="15"/>
  <c r="BC35" i="15" s="1"/>
  <c r="X35" i="15"/>
  <c r="Z35" i="15" s="1"/>
  <c r="BA34" i="15"/>
  <c r="BC34" i="15" s="1"/>
  <c r="X34" i="15"/>
  <c r="Z34" i="15" s="1"/>
  <c r="BA33" i="15"/>
  <c r="BC33" i="15" s="1"/>
  <c r="X33" i="15"/>
  <c r="Z33" i="15" s="1"/>
  <c r="BA32" i="15"/>
  <c r="BC32" i="15" s="1"/>
  <c r="X32" i="15"/>
  <c r="Z32" i="15" s="1"/>
  <c r="BA31" i="15"/>
  <c r="BC31" i="15" s="1"/>
  <c r="X31" i="15"/>
  <c r="Z31" i="15" s="1"/>
  <c r="BA30" i="15"/>
  <c r="BC30" i="15" s="1"/>
  <c r="X30" i="15"/>
  <c r="Z30" i="15" s="1"/>
  <c r="BA29" i="15"/>
  <c r="BC29" i="15" s="1"/>
  <c r="X29" i="15"/>
  <c r="Z29" i="15" s="1"/>
  <c r="BA28" i="15"/>
  <c r="BC28" i="15" s="1"/>
  <c r="X28" i="15"/>
  <c r="Z28" i="15" s="1"/>
  <c r="BA27" i="15"/>
  <c r="BC27" i="15" s="1"/>
  <c r="X27" i="15"/>
  <c r="Z27" i="15" s="1"/>
  <c r="AV23" i="15"/>
  <c r="AT23" i="15"/>
  <c r="AN23" i="15"/>
  <c r="AL23" i="15"/>
  <c r="AX22" i="15"/>
  <c r="AX23" i="15" s="1"/>
  <c r="AV22" i="15"/>
  <c r="AT22" i="15"/>
  <c r="AR22" i="15"/>
  <c r="AR23" i="15" s="1"/>
  <c r="AP22" i="15"/>
  <c r="AP23" i="15" s="1"/>
  <c r="AN22" i="15"/>
  <c r="AL22" i="15"/>
  <c r="AJ22" i="15"/>
  <c r="AJ23" i="15" s="1"/>
  <c r="U22" i="15"/>
  <c r="U23" i="15" s="1"/>
  <c r="S22" i="15"/>
  <c r="S23" i="15" s="1"/>
  <c r="Q22" i="15"/>
  <c r="Q23" i="15" s="1"/>
  <c r="O22" i="15"/>
  <c r="O23" i="15" s="1"/>
  <c r="M22" i="15"/>
  <c r="M23" i="15" s="1"/>
  <c r="K22" i="15"/>
  <c r="K23" i="15" s="1"/>
  <c r="I22" i="15"/>
  <c r="I23" i="15" s="1"/>
  <c r="G22" i="15"/>
  <c r="G23" i="15" s="1"/>
  <c r="BA20" i="15"/>
  <c r="BC20" i="15" s="1"/>
  <c r="Z20" i="15"/>
  <c r="X20" i="15"/>
  <c r="BA19" i="15"/>
  <c r="BC19" i="15" s="1"/>
  <c r="Z19" i="15"/>
  <c r="X19" i="15"/>
  <c r="BA18" i="15"/>
  <c r="BC18" i="15" s="1"/>
  <c r="Z18" i="15"/>
  <c r="X18" i="15"/>
  <c r="BA17" i="15"/>
  <c r="BC17" i="15" s="1"/>
  <c r="Z17" i="15"/>
  <c r="X17" i="15"/>
  <c r="BA16" i="15"/>
  <c r="BC16" i="15" s="1"/>
  <c r="Z16" i="15"/>
  <c r="X16" i="15"/>
  <c r="BA15" i="15"/>
  <c r="BC15" i="15" s="1"/>
  <c r="Z15" i="15"/>
  <c r="X15" i="15"/>
  <c r="BA14" i="15"/>
  <c r="BC14" i="15" s="1"/>
  <c r="Z14" i="15"/>
  <c r="X14" i="15"/>
  <c r="BA13" i="15"/>
  <c r="BC13" i="15" s="1"/>
  <c r="Z13" i="15"/>
  <c r="X13" i="15"/>
  <c r="BA12" i="15"/>
  <c r="BC12" i="15" s="1"/>
  <c r="Z12" i="15"/>
  <c r="X12" i="15"/>
  <c r="BA11" i="15"/>
  <c r="BC11" i="15" s="1"/>
  <c r="Z11" i="15"/>
  <c r="X11" i="15"/>
  <c r="BA10" i="15"/>
  <c r="BC10" i="15" s="1"/>
  <c r="Z10" i="15"/>
  <c r="X10" i="15"/>
  <c r="BA9" i="15"/>
  <c r="BC9" i="15" s="1"/>
  <c r="Z9" i="15"/>
  <c r="X9" i="15"/>
  <c r="BA8" i="15"/>
  <c r="BC8" i="15" s="1"/>
  <c r="Z8" i="15"/>
  <c r="X8" i="15"/>
  <c r="BA7" i="15"/>
  <c r="BC7" i="15" s="1"/>
  <c r="Z7" i="15"/>
  <c r="X7" i="15"/>
  <c r="BA6" i="15"/>
  <c r="BC6" i="15" s="1"/>
  <c r="Z6" i="15"/>
  <c r="X6" i="15"/>
  <c r="BA5" i="15"/>
  <c r="BC5" i="15" s="1"/>
  <c r="Z5" i="15"/>
  <c r="X5" i="15"/>
  <c r="BA4" i="15"/>
  <c r="BC4" i="15" s="1"/>
  <c r="Z4" i="15"/>
  <c r="X4" i="15"/>
  <c r="BA3" i="15"/>
  <c r="BC3" i="15" s="1"/>
  <c r="Z3" i="15"/>
  <c r="X3" i="15"/>
  <c r="AK13" i="9"/>
  <c r="AM13" i="9"/>
  <c r="L32" i="9" s="1"/>
  <c r="AO13" i="9"/>
  <c r="N32" i="9" s="1"/>
  <c r="AQ13" i="9"/>
  <c r="P32" i="9" s="1"/>
  <c r="AS13" i="9"/>
  <c r="R32" i="9" s="1"/>
  <c r="AU13" i="9"/>
  <c r="T32" i="9" s="1"/>
  <c r="AW13" i="9"/>
  <c r="V32" i="9" s="1"/>
  <c r="AI13" i="9"/>
  <c r="AV47" i="14"/>
  <c r="AT47" i="14"/>
  <c r="AN47" i="14"/>
  <c r="AL47" i="14"/>
  <c r="AX46" i="14"/>
  <c r="AX47" i="14" s="1"/>
  <c r="AV46" i="14"/>
  <c r="AT46" i="14"/>
  <c r="AR46" i="14"/>
  <c r="AR47" i="14" s="1"/>
  <c r="AP46" i="14"/>
  <c r="AP47" i="14" s="1"/>
  <c r="AN46" i="14"/>
  <c r="AL46" i="14"/>
  <c r="AJ46" i="14"/>
  <c r="AJ47" i="14" s="1"/>
  <c r="BA44" i="14"/>
  <c r="BC44" i="14" s="1"/>
  <c r="BA43" i="14"/>
  <c r="BC43" i="14" s="1"/>
  <c r="BA42" i="14"/>
  <c r="BC42" i="14" s="1"/>
  <c r="BA41" i="14"/>
  <c r="BC41" i="14" s="1"/>
  <c r="BA40" i="14"/>
  <c r="BC40" i="14" s="1"/>
  <c r="BA39" i="14"/>
  <c r="BC39" i="14" s="1"/>
  <c r="BA38" i="14"/>
  <c r="BC38" i="14" s="1"/>
  <c r="BA37" i="14"/>
  <c r="BC37" i="14" s="1"/>
  <c r="BA36" i="14"/>
  <c r="BC36" i="14" s="1"/>
  <c r="BA35" i="14"/>
  <c r="BC35" i="14" s="1"/>
  <c r="BA34" i="14"/>
  <c r="BC34" i="14" s="1"/>
  <c r="BA33" i="14"/>
  <c r="BC33" i="14" s="1"/>
  <c r="BA32" i="14"/>
  <c r="BC32" i="14" s="1"/>
  <c r="BA31" i="14"/>
  <c r="BC31" i="14" s="1"/>
  <c r="BA30" i="14"/>
  <c r="BC30" i="14" s="1"/>
  <c r="BA29" i="14"/>
  <c r="BC29" i="14" s="1"/>
  <c r="BA28" i="14"/>
  <c r="BC28" i="14" s="1"/>
  <c r="BA27" i="14"/>
  <c r="BC27" i="14" s="1"/>
  <c r="Q47" i="14"/>
  <c r="K47" i="14"/>
  <c r="I47" i="14"/>
  <c r="U46" i="14"/>
  <c r="U47" i="14" s="1"/>
  <c r="S46" i="14"/>
  <c r="S47" i="14" s="1"/>
  <c r="Q46" i="14"/>
  <c r="O46" i="14"/>
  <c r="O47" i="14" s="1"/>
  <c r="M46" i="14"/>
  <c r="M47" i="14" s="1"/>
  <c r="K46" i="14"/>
  <c r="I46" i="14"/>
  <c r="G46" i="14"/>
  <c r="X46" i="14" s="1"/>
  <c r="Z46" i="14" s="1"/>
  <c r="X44" i="14"/>
  <c r="Z44" i="14" s="1"/>
  <c r="X43" i="14"/>
  <c r="Z43" i="14" s="1"/>
  <c r="X42" i="14"/>
  <c r="Z42" i="14" s="1"/>
  <c r="X41" i="14"/>
  <c r="Z41" i="14" s="1"/>
  <c r="X40" i="14"/>
  <c r="Z40" i="14" s="1"/>
  <c r="X39" i="14"/>
  <c r="Z39" i="14" s="1"/>
  <c r="X38" i="14"/>
  <c r="Z38" i="14" s="1"/>
  <c r="X37" i="14"/>
  <c r="Z37" i="14" s="1"/>
  <c r="X36" i="14"/>
  <c r="Z36" i="14" s="1"/>
  <c r="X35" i="14"/>
  <c r="Z35" i="14" s="1"/>
  <c r="X34" i="14"/>
  <c r="Z34" i="14" s="1"/>
  <c r="X33" i="14"/>
  <c r="Z33" i="14" s="1"/>
  <c r="X32" i="14"/>
  <c r="Z32" i="14" s="1"/>
  <c r="X31" i="14"/>
  <c r="Z31" i="14" s="1"/>
  <c r="X30" i="14"/>
  <c r="Z30" i="14" s="1"/>
  <c r="X29" i="14"/>
  <c r="Z29" i="14" s="1"/>
  <c r="X28" i="14"/>
  <c r="Z28" i="14" s="1"/>
  <c r="X27" i="14"/>
  <c r="Z27" i="14" s="1"/>
  <c r="AV23" i="14"/>
  <c r="AT23" i="14"/>
  <c r="AN23" i="14"/>
  <c r="AL23" i="14"/>
  <c r="AX22" i="14"/>
  <c r="AX23" i="14" s="1"/>
  <c r="AV22" i="14"/>
  <c r="AT22" i="14"/>
  <c r="AR22" i="14"/>
  <c r="AR23" i="14" s="1"/>
  <c r="AP22" i="14"/>
  <c r="AP23" i="14" s="1"/>
  <c r="AN22" i="14"/>
  <c r="AL22" i="14"/>
  <c r="AJ22" i="14"/>
  <c r="AJ23" i="14" s="1"/>
  <c r="BA20" i="14"/>
  <c r="BC20" i="14" s="1"/>
  <c r="BA19" i="14"/>
  <c r="BC19" i="14" s="1"/>
  <c r="BA18" i="14"/>
  <c r="BC18" i="14" s="1"/>
  <c r="BA17" i="14"/>
  <c r="BC17" i="14" s="1"/>
  <c r="BA16" i="14"/>
  <c r="BC16" i="14" s="1"/>
  <c r="BA15" i="14"/>
  <c r="BC15" i="14" s="1"/>
  <c r="BA14" i="14"/>
  <c r="BC14" i="14" s="1"/>
  <c r="BA13" i="14"/>
  <c r="BC13" i="14" s="1"/>
  <c r="BA12" i="14"/>
  <c r="BC12" i="14" s="1"/>
  <c r="BA11" i="14"/>
  <c r="BC11" i="14" s="1"/>
  <c r="BA10" i="14"/>
  <c r="BC10" i="14" s="1"/>
  <c r="BA9" i="14"/>
  <c r="BC9" i="14" s="1"/>
  <c r="BA8" i="14"/>
  <c r="BC8" i="14" s="1"/>
  <c r="BA7" i="14"/>
  <c r="BC7" i="14" s="1"/>
  <c r="BA6" i="14"/>
  <c r="BC6" i="14" s="1"/>
  <c r="BA5" i="14"/>
  <c r="BC5" i="14" s="1"/>
  <c r="BC4" i="14"/>
  <c r="BA4" i="14"/>
  <c r="BA3" i="14"/>
  <c r="BC3" i="14" s="1"/>
  <c r="I22" i="14"/>
  <c r="I23" i="14" s="1"/>
  <c r="K22" i="14"/>
  <c r="K23" i="14" s="1"/>
  <c r="M22" i="14"/>
  <c r="M23" i="14" s="1"/>
  <c r="O22" i="14"/>
  <c r="O23" i="14" s="1"/>
  <c r="Q22" i="14"/>
  <c r="Q23" i="14" s="1"/>
  <c r="S22" i="14"/>
  <c r="S23" i="14" s="1"/>
  <c r="U22" i="14"/>
  <c r="U23" i="14" s="1"/>
  <c r="X3" i="14"/>
  <c r="Z3" i="14" s="1"/>
  <c r="X4" i="14"/>
  <c r="Z4" i="14" s="1"/>
  <c r="X5" i="14"/>
  <c r="Z5" i="14" s="1"/>
  <c r="X6" i="14"/>
  <c r="Z6" i="14" s="1"/>
  <c r="X7" i="14"/>
  <c r="Z7" i="14" s="1"/>
  <c r="X8" i="14"/>
  <c r="Z8" i="14" s="1"/>
  <c r="X9" i="14"/>
  <c r="Z9" i="14" s="1"/>
  <c r="X10" i="14"/>
  <c r="Z10" i="14" s="1"/>
  <c r="X11" i="14"/>
  <c r="Z11" i="14" s="1"/>
  <c r="X12" i="14"/>
  <c r="Z12" i="14" s="1"/>
  <c r="X13" i="14"/>
  <c r="Z13" i="14" s="1"/>
  <c r="X14" i="14"/>
  <c r="Z14" i="14" s="1"/>
  <c r="X15" i="14"/>
  <c r="Z15" i="14" s="1"/>
  <c r="X16" i="14"/>
  <c r="Z16" i="14" s="1"/>
  <c r="X17" i="14"/>
  <c r="Z17" i="14" s="1"/>
  <c r="X18" i="14"/>
  <c r="Z18" i="14" s="1"/>
  <c r="X19" i="14"/>
  <c r="Z19" i="14" s="1"/>
  <c r="X20" i="14"/>
  <c r="Z20" i="14" s="1"/>
  <c r="G22" i="14"/>
  <c r="G23" i="14" s="1"/>
  <c r="BA22" i="15" l="1"/>
  <c r="BC22" i="15" s="1"/>
  <c r="X22" i="15"/>
  <c r="Z22" i="15" s="1"/>
  <c r="X46" i="15"/>
  <c r="Z46" i="15" s="1"/>
  <c r="AJ47" i="15"/>
  <c r="BA46" i="14"/>
  <c r="BC46" i="14" s="1"/>
  <c r="G47" i="14"/>
  <c r="BA22" i="14"/>
  <c r="BC22" i="14" s="1"/>
  <c r="X22" i="14"/>
  <c r="Z22" i="14" s="1"/>
  <c r="V31" i="11" l="1"/>
  <c r="T31" i="11"/>
  <c r="R31" i="11"/>
  <c r="P31" i="11"/>
  <c r="N31" i="11"/>
  <c r="L31" i="11"/>
  <c r="J31" i="11"/>
  <c r="H31" i="11"/>
  <c r="V31" i="12"/>
  <c r="T31" i="12"/>
  <c r="R31" i="12"/>
  <c r="P31" i="12"/>
  <c r="N31" i="12"/>
  <c r="L31" i="12"/>
  <c r="J31" i="12"/>
  <c r="H31" i="12"/>
  <c r="J81" i="12" l="1"/>
  <c r="L81" i="11"/>
  <c r="T24" i="12" l="1"/>
  <c r="T24" i="11"/>
  <c r="R24" i="11"/>
  <c r="R24" i="12"/>
  <c r="J75" i="12"/>
  <c r="I81" i="12"/>
  <c r="I75" i="12" s="1"/>
  <c r="H81" i="12"/>
  <c r="R20" i="12" s="1"/>
  <c r="G81" i="12"/>
  <c r="F81" i="12"/>
  <c r="N20" i="12" s="1"/>
  <c r="E81" i="12"/>
  <c r="L20" i="12" s="1"/>
  <c r="D81" i="12"/>
  <c r="J20" i="12" s="1"/>
  <c r="C81" i="12"/>
  <c r="C75" i="12" s="1"/>
  <c r="H24" i="12" s="1"/>
  <c r="H25" i="12" s="1"/>
  <c r="H26" i="12" s="1"/>
  <c r="H27" i="12" s="1"/>
  <c r="H28" i="12" s="1"/>
  <c r="V24" i="12"/>
  <c r="V25" i="12" s="1"/>
  <c r="V26" i="12" s="1"/>
  <c r="V27" i="12" s="1"/>
  <c r="V28" i="12" s="1"/>
  <c r="V20" i="12"/>
  <c r="T17" i="12"/>
  <c r="R17" i="12"/>
  <c r="P17" i="12"/>
  <c r="N17" i="12"/>
  <c r="L17" i="12"/>
  <c r="J17" i="12"/>
  <c r="H17" i="12"/>
  <c r="T16" i="12"/>
  <c r="R16" i="12"/>
  <c r="P16" i="12"/>
  <c r="N16" i="12"/>
  <c r="L16" i="12"/>
  <c r="J16" i="12"/>
  <c r="H16" i="12"/>
  <c r="T15" i="12"/>
  <c r="R15" i="12"/>
  <c r="P15" i="12"/>
  <c r="N15" i="12"/>
  <c r="L15" i="12"/>
  <c r="J15" i="12"/>
  <c r="H15" i="12"/>
  <c r="T14" i="12"/>
  <c r="R14" i="12"/>
  <c r="P14" i="12"/>
  <c r="N14" i="12"/>
  <c r="L14" i="12"/>
  <c r="J14" i="12"/>
  <c r="H14" i="12"/>
  <c r="T13" i="12"/>
  <c r="R13" i="12"/>
  <c r="P13" i="12"/>
  <c r="N13" i="12"/>
  <c r="L13" i="12"/>
  <c r="J13" i="12"/>
  <c r="H13" i="12"/>
  <c r="V12" i="12"/>
  <c r="V12" i="11"/>
  <c r="V17" i="11" s="1"/>
  <c r="J81" i="11"/>
  <c r="I81" i="11"/>
  <c r="T20" i="11" s="1"/>
  <c r="H81" i="11"/>
  <c r="R20" i="11" s="1"/>
  <c r="G81" i="11"/>
  <c r="G75" i="11" s="1"/>
  <c r="T25" i="11" s="1"/>
  <c r="T26" i="11" s="1"/>
  <c r="T27" i="11" s="1"/>
  <c r="T28" i="11" s="1"/>
  <c r="F81" i="11"/>
  <c r="N20" i="11" s="1"/>
  <c r="E81" i="11"/>
  <c r="E75" i="11" s="1"/>
  <c r="L24" i="11" s="1"/>
  <c r="L25" i="11" s="1"/>
  <c r="L26" i="11" s="1"/>
  <c r="L27" i="11" s="1"/>
  <c r="L28" i="11" s="1"/>
  <c r="D81" i="11"/>
  <c r="D75" i="11" s="1"/>
  <c r="J24" i="11" s="1"/>
  <c r="J25" i="11" s="1"/>
  <c r="J26" i="11" s="1"/>
  <c r="J27" i="11" s="1"/>
  <c r="J28" i="11" s="1"/>
  <c r="C81" i="11"/>
  <c r="J75" i="11"/>
  <c r="V24" i="11"/>
  <c r="V25" i="11" s="1"/>
  <c r="V26" i="11" s="1"/>
  <c r="V27" i="11" s="1"/>
  <c r="V28" i="11" s="1"/>
  <c r="V20" i="11"/>
  <c r="T17" i="11"/>
  <c r="R17" i="11"/>
  <c r="P17" i="11"/>
  <c r="N17" i="11"/>
  <c r="L17" i="11"/>
  <c r="J17" i="11"/>
  <c r="H17" i="11"/>
  <c r="T16" i="11"/>
  <c r="R16" i="11"/>
  <c r="P16" i="11"/>
  <c r="N16" i="11"/>
  <c r="L16" i="11"/>
  <c r="J16" i="11"/>
  <c r="H16" i="11"/>
  <c r="T15" i="11"/>
  <c r="R15" i="11"/>
  <c r="P15" i="11"/>
  <c r="N15" i="11"/>
  <c r="L15" i="11"/>
  <c r="J15" i="11"/>
  <c r="H15" i="11"/>
  <c r="T14" i="11"/>
  <c r="R14" i="11"/>
  <c r="P14" i="11"/>
  <c r="N14" i="11"/>
  <c r="L14" i="11"/>
  <c r="J14" i="11"/>
  <c r="H14" i="11"/>
  <c r="T13" i="11"/>
  <c r="R13" i="11"/>
  <c r="P13" i="11"/>
  <c r="N13" i="11"/>
  <c r="L13" i="11"/>
  <c r="J13" i="11"/>
  <c r="H13" i="11"/>
  <c r="V20" i="9"/>
  <c r="L13" i="9"/>
  <c r="J13" i="9"/>
  <c r="H16" i="9"/>
  <c r="H13" i="9"/>
  <c r="V24" i="9"/>
  <c r="J87" i="9"/>
  <c r="J81" i="9" s="1"/>
  <c r="I87" i="9"/>
  <c r="T20" i="9" s="1"/>
  <c r="H87" i="9"/>
  <c r="H81" i="9" s="1"/>
  <c r="R24" i="9" s="1"/>
  <c r="G87" i="9"/>
  <c r="P20" i="9" s="1"/>
  <c r="F87" i="9"/>
  <c r="N20" i="9" s="1"/>
  <c r="E87" i="9"/>
  <c r="L20" i="9" s="1"/>
  <c r="D87" i="9"/>
  <c r="C87" i="9"/>
  <c r="V17" i="9"/>
  <c r="T17" i="9"/>
  <c r="R17" i="9"/>
  <c r="P17" i="9"/>
  <c r="N17" i="9"/>
  <c r="L17" i="9"/>
  <c r="J17" i="9"/>
  <c r="H17" i="9"/>
  <c r="V16" i="9"/>
  <c r="T16" i="9"/>
  <c r="R16" i="9"/>
  <c r="P16" i="9"/>
  <c r="N16" i="9"/>
  <c r="L16" i="9"/>
  <c r="J16" i="9"/>
  <c r="V15" i="9"/>
  <c r="T15" i="9"/>
  <c r="R15" i="9"/>
  <c r="P15" i="9"/>
  <c r="N15" i="9"/>
  <c r="L15" i="9"/>
  <c r="J15" i="9"/>
  <c r="H15" i="9"/>
  <c r="V14" i="9"/>
  <c r="T14" i="9"/>
  <c r="R14" i="9"/>
  <c r="P14" i="9"/>
  <c r="N14" i="9"/>
  <c r="L14" i="9"/>
  <c r="J14" i="9"/>
  <c r="H14" i="9"/>
  <c r="V13" i="9"/>
  <c r="T13" i="9"/>
  <c r="R13" i="9"/>
  <c r="N13" i="9"/>
  <c r="C81" i="9" l="1"/>
  <c r="H24" i="9" s="1"/>
  <c r="H25" i="9" s="1"/>
  <c r="H26" i="9" s="1"/>
  <c r="H27" i="9" s="1"/>
  <c r="H28" i="9" s="1"/>
  <c r="L87" i="9"/>
  <c r="Z20" i="9" s="1"/>
  <c r="P20" i="12"/>
  <c r="L81" i="12"/>
  <c r="H75" i="11"/>
  <c r="E75" i="12"/>
  <c r="L24" i="12" s="1"/>
  <c r="L25" i="12" s="1"/>
  <c r="L26" i="12" s="1"/>
  <c r="L27" i="12" s="1"/>
  <c r="L28" i="12" s="1"/>
  <c r="G75" i="12"/>
  <c r="H75" i="12"/>
  <c r="F75" i="12"/>
  <c r="N24" i="12" s="1"/>
  <c r="N25" i="12" s="1"/>
  <c r="N26" i="12" s="1"/>
  <c r="N27" i="12" s="1"/>
  <c r="N28" i="12" s="1"/>
  <c r="D75" i="12"/>
  <c r="J24" i="12" s="1"/>
  <c r="J25" i="12" s="1"/>
  <c r="J26" i="12" s="1"/>
  <c r="J27" i="12" s="1"/>
  <c r="J28" i="12" s="1"/>
  <c r="H20" i="12"/>
  <c r="T20" i="12"/>
  <c r="Z20" i="12"/>
  <c r="V13" i="12"/>
  <c r="V14" i="12"/>
  <c r="V15" i="12"/>
  <c r="V16" i="12"/>
  <c r="V17" i="12"/>
  <c r="I75" i="11"/>
  <c r="P20" i="11"/>
  <c r="F75" i="11"/>
  <c r="N24" i="11" s="1"/>
  <c r="N25" i="11" s="1"/>
  <c r="N26" i="11" s="1"/>
  <c r="N27" i="11" s="1"/>
  <c r="N28" i="11" s="1"/>
  <c r="V13" i="11"/>
  <c r="V14" i="11"/>
  <c r="V15" i="11"/>
  <c r="V16" i="11"/>
  <c r="Z20" i="11"/>
  <c r="J20" i="11"/>
  <c r="C75" i="11"/>
  <c r="H24" i="11" s="1"/>
  <c r="H25" i="11" s="1"/>
  <c r="H26" i="11" s="1"/>
  <c r="H27" i="11" s="1"/>
  <c r="H28" i="11" s="1"/>
  <c r="H20" i="11"/>
  <c r="P24" i="11"/>
  <c r="P25" i="11" s="1"/>
  <c r="P26" i="11" s="1"/>
  <c r="P27" i="11" s="1"/>
  <c r="P28" i="11" s="1"/>
  <c r="L20" i="11"/>
  <c r="D81" i="9"/>
  <c r="J24" i="9" s="1"/>
  <c r="J25" i="9" s="1"/>
  <c r="R20" i="9"/>
  <c r="H20" i="9"/>
  <c r="J20" i="9"/>
  <c r="V25" i="9"/>
  <c r="V26" i="9" s="1"/>
  <c r="V27" i="9" s="1"/>
  <c r="V28" i="9" s="1"/>
  <c r="V31" i="9" s="1"/>
  <c r="E81" i="9"/>
  <c r="I81" i="9"/>
  <c r="T24" i="9" s="1"/>
  <c r="F81" i="9"/>
  <c r="N24" i="9" s="1"/>
  <c r="G81" i="9"/>
  <c r="P24" i="9" s="1"/>
  <c r="H31" i="9" l="1"/>
  <c r="H32" i="9"/>
  <c r="T25" i="12"/>
  <c r="T26" i="12" s="1"/>
  <c r="T27" i="12" s="1"/>
  <c r="T28" i="12" s="1"/>
  <c r="P24" i="12"/>
  <c r="P25" i="12" s="1"/>
  <c r="P26" i="12" s="1"/>
  <c r="P27" i="12" s="1"/>
  <c r="P28" i="12" s="1"/>
  <c r="R25" i="12"/>
  <c r="R26" i="12" s="1"/>
  <c r="R27" i="12" s="1"/>
  <c r="R28" i="12" s="1"/>
  <c r="R25" i="11"/>
  <c r="R26" i="11" s="1"/>
  <c r="R27" i="11" s="1"/>
  <c r="R28" i="11" s="1"/>
  <c r="T25" i="9"/>
  <c r="T26" i="9" s="1"/>
  <c r="T27" i="9" s="1"/>
  <c r="T28" i="9" s="1"/>
  <c r="T31" i="9" s="1"/>
  <c r="P25" i="9"/>
  <c r="P26" i="9" s="1"/>
  <c r="P27" i="9" s="1"/>
  <c r="P28" i="9" s="1"/>
  <c r="P31" i="9" s="1"/>
  <c r="N25" i="9"/>
  <c r="N26" i="9" s="1"/>
  <c r="N27" i="9" s="1"/>
  <c r="N28" i="9" s="1"/>
  <c r="N31" i="9" s="1"/>
  <c r="R25" i="9"/>
  <c r="R26" i="9" s="1"/>
  <c r="R27" i="9" s="1"/>
  <c r="R28" i="9" s="1"/>
  <c r="R31" i="9" s="1"/>
  <c r="J26" i="9"/>
  <c r="L24" i="9"/>
  <c r="L25" i="9" s="1"/>
  <c r="L26" i="9" s="1"/>
  <c r="L27" i="9" s="1"/>
  <c r="L28" i="9" s="1"/>
  <c r="L31" i="9" s="1"/>
  <c r="J27" i="9" l="1"/>
  <c r="J28" i="9" s="1"/>
  <c r="J31" i="9" l="1"/>
  <c r="J32" i="9"/>
</calcChain>
</file>

<file path=xl/sharedStrings.xml><?xml version="1.0" encoding="utf-8"?>
<sst xmlns="http://schemas.openxmlformats.org/spreadsheetml/2006/main" count="3684" uniqueCount="1043">
  <si>
    <t>Witch</t>
  </si>
  <si>
    <t>Striker</t>
  </si>
  <si>
    <t>Controller</t>
  </si>
  <si>
    <t>Defender</t>
  </si>
  <si>
    <t>Jack of Trades</t>
  </si>
  <si>
    <t>Name</t>
  </si>
  <si>
    <t>Element</t>
  </si>
  <si>
    <t>Fundament</t>
  </si>
  <si>
    <t>Build</t>
  </si>
  <si>
    <t>Min</t>
  </si>
  <si>
    <t>These values should be hidden.  They are used in formulas to help determine the adept's statstical</t>
  </si>
  <si>
    <t>Diff</t>
  </si>
  <si>
    <t>balance.  Do not alter or delete - they're important to the math.</t>
  </si>
  <si>
    <t>HP</t>
  </si>
  <si>
    <t>PP</t>
  </si>
  <si>
    <t>ATK</t>
  </si>
  <si>
    <t>DEF</t>
  </si>
  <si>
    <t>CST</t>
  </si>
  <si>
    <t>WRD</t>
  </si>
  <si>
    <t>AGL</t>
  </si>
  <si>
    <t>LUK</t>
  </si>
  <si>
    <t>L99</t>
  </si>
  <si>
    <t>L79</t>
  </si>
  <si>
    <t>L59</t>
  </si>
  <si>
    <t>L39</t>
  </si>
  <si>
    <t>L19</t>
  </si>
  <si>
    <t>L00</t>
  </si>
  <si>
    <t>Rank</t>
  </si>
  <si>
    <t>More hidden stuff.  You know the drill - don't touch or you'll break it.</t>
  </si>
  <si>
    <t>Health (HP)</t>
  </si>
  <si>
    <t>How efficiently a character is able to avoid damage.  Characters don't literally become more</t>
  </si>
  <si>
    <t xml:space="preserve">healthy as they grow more experienced - rather, they learn how to avoid/reduce the damage they </t>
  </si>
  <si>
    <t xml:space="preserve">take more efficiently.  A Flare spell has the same potential for damage against a person with a high </t>
  </si>
  <si>
    <t>health rating and one with a low health rating - however, the high rating is able to avoid much of</t>
  </si>
  <si>
    <t>the damage, while the one with the lower rating is significantly more hurt by it.</t>
  </si>
  <si>
    <t>Psynergy (PP)</t>
  </si>
  <si>
    <t xml:space="preserve">How efficiently a character is able to cast spells.  As a character gains experience, they learn to </t>
  </si>
  <si>
    <t xml:space="preserve">cast their spells without draining as much of their psynergy.  They don't literally gain psynergy, </t>
  </si>
  <si>
    <t>though - rather, their spells become more efficient, and they require proportionately less to cast.  </t>
  </si>
  <si>
    <t xml:space="preserve">A character with a low Psynergy rating may be exhausted after only a few spells, but one with a high </t>
  </si>
  <si>
    <t>Psynergy rating could keep going for quite a while.</t>
  </si>
  <si>
    <t>Attack (ATK)</t>
  </si>
  <si>
    <t xml:space="preserve">The combination of a character's physical might and the strength of their weapon.  As a character </t>
  </si>
  <si>
    <t xml:space="preserve">grows more experienced, their strength grows, and they learn how to land blows more accurately, </t>
  </si>
  <si>
    <t>leading to an increase in physical damage dealt.</t>
  </si>
  <si>
    <t>Defense (DEF)</t>
  </si>
  <si>
    <t xml:space="preserve">The combination of a character's durability and the strength of their armor.  As a character grows </t>
  </si>
  <si>
    <t xml:space="preserve">more experienced, their ability to maneuver also increases, allowing them to reduce damage by </t>
  </si>
  <si>
    <t>taking glancing blows or avoiding it altogether.</t>
  </si>
  <si>
    <t>Casting (CST)</t>
  </si>
  <si>
    <t xml:space="preserve">The strength of a character's spells, as well as their weapon's ability to enhance it.  As a character </t>
  </si>
  <si>
    <t xml:space="preserve">grows more experienced, they're able to put more strength into their spells, as well as cast them </t>
  </si>
  <si>
    <t>more accurately.</t>
  </si>
  <si>
    <t>Warding (WRD)</t>
  </si>
  <si>
    <t xml:space="preserve">The ability of a character to ward off spells, as well as their armor's ability to further reduce a </t>
  </si>
  <si>
    <t xml:space="preserve">spell's effect.  As a character grows more experienced, their ability to ward and avoid spells </t>
  </si>
  <si>
    <t>increases, further reducing the damage they take from them.</t>
  </si>
  <si>
    <t>Agility (AGL)</t>
  </si>
  <si>
    <t xml:space="preserve">How fast a character can move and act.  Some equipment is made with mobility in mind, and thus </t>
  </si>
  <si>
    <t xml:space="preserve">assists the character in this regard.  As a character becomes more experienced, they learn to cover </t>
  </si>
  <si>
    <t>ground more efficiently, act and react faster, as well as swing their weapon and cast their spells faster.</t>
  </si>
  <si>
    <t>Luck (LUK)</t>
  </si>
  <si>
    <t>How lucky the character is.  Luck is primarily a factor when it comes to ailments and added effects.  </t>
  </si>
  <si>
    <t xml:space="preserve">The luckier an adept is, the less they are affected by ailments, debuffs, drain, and break spells, </t>
  </si>
  <si>
    <t xml:space="preserve">and the faster they can recover from Ailments and Debuffs.  There are other effects as well, but </t>
  </si>
  <si>
    <t xml:space="preserve">they tend to be non-battle oriented (finding a few extra coins, luck at casinos, etc).  Notably, luck </t>
  </si>
  <si>
    <r>
      <t xml:space="preserve">does </t>
    </r>
    <r>
      <rPr>
        <i/>
        <sz val="11"/>
        <color theme="1"/>
        <rFont val="Calibri"/>
        <family val="2"/>
        <scheme val="minor"/>
      </rPr>
      <t>not</t>
    </r>
    <r>
      <rPr>
        <sz val="11"/>
        <color theme="1"/>
        <rFont val="Calibri"/>
        <family val="2"/>
        <scheme val="minor"/>
      </rPr>
      <t xml:space="preserve"> affect Critical Hits and Unleashes.</t>
    </r>
  </si>
  <si>
    <t>Jupiter</t>
  </si>
  <si>
    <t>Nadir Affinity</t>
  </si>
  <si>
    <t>Final:</t>
  </si>
  <si>
    <t>Incantatrix</t>
  </si>
  <si>
    <t>Magistra</t>
  </si>
  <si>
    <t>Fulminarch</t>
  </si>
  <si>
    <t>Max Value:</t>
  </si>
  <si>
    <t>Min Value:</t>
  </si>
  <si>
    <t>Weapon Types</t>
  </si>
  <si>
    <t>An adept is trained in several different types of weapons.  How many and what kind depend on whether they are a caster or a warrior.</t>
  </si>
  <si>
    <t>Casters:</t>
  </si>
  <si>
    <t>Warriors:</t>
  </si>
  <si>
    <t>Axe</t>
  </si>
  <si>
    <t>Spear</t>
  </si>
  <si>
    <t>Sword</t>
  </si>
  <si>
    <t>Claws</t>
  </si>
  <si>
    <t>Blades</t>
  </si>
  <si>
    <t>One Handed and Double-bladed axes.  Overwhelming offence, leaves user open to attack.</t>
  </si>
  <si>
    <t>Spears and Lances.  Pierces defenses, but requires precision</t>
  </si>
  <si>
    <t>Iconic weapon of war.  Well rounded and versitile.</t>
  </si>
  <si>
    <t>Ankhs</t>
  </si>
  <si>
    <t>Staves</t>
  </si>
  <si>
    <t>Scythes</t>
  </si>
  <si>
    <t>Maces</t>
  </si>
  <si>
    <t>Fists</t>
  </si>
  <si>
    <t>Bows</t>
  </si>
  <si>
    <t>Gloves and Knuckes.  Attacks the opposite defense as the offense (ex:  Attack vs Warding)</t>
  </si>
  <si>
    <t>Both physical and magically inclinded bows, good for striking a wide area.</t>
  </si>
  <si>
    <t>Maces and Hammers.  Tend to be anti-psynergy weapons, good against casters.</t>
  </si>
  <si>
    <t>Light Blades and Katanas.  Fast attacks that strike through barriers.</t>
  </si>
  <si>
    <t>Ankhs and Crosses.  Symbols of defensive casting, enhance warding and resistance.  Always use Casting vs Warding for damage.</t>
  </si>
  <si>
    <t>Staves and Rods.  Symbols of offensive casting, enchance casting and power.  Always use Casting vs Warding for damage.</t>
  </si>
  <si>
    <t>Daggers</t>
  </si>
  <si>
    <t>Daggers and Athames.  Pierce target's warding.  Always attack vs warding.</t>
  </si>
  <si>
    <t>Character Roles</t>
  </si>
  <si>
    <t>Scythes and Sickles.  Symbolic weapons that specialize in ailments.  Always attack vs Warding</t>
  </si>
  <si>
    <t>There are four primary roles that any adept can have.  These roles help determine their place, and thus strategy in the party.  They also are what determine the adept's staring Luck Value.</t>
  </si>
  <si>
    <t>Offensive damage dealer, the goal of this class is to hit hard and hit fast.</t>
  </si>
  <si>
    <t>Base Luck:   3</t>
  </si>
  <si>
    <t>Focuses on protecting allies, punishing foes for daring to try and hurt their friends</t>
  </si>
  <si>
    <t>Base Luck:  2</t>
  </si>
  <si>
    <t>Focuses on maintaining the momentum in battle, empowering friends while hindering foes.</t>
  </si>
  <si>
    <t>Base Luck:  4</t>
  </si>
  <si>
    <t>Focuses on healing allies and keeping them alive</t>
  </si>
  <si>
    <t>Base Luck:  5</t>
  </si>
  <si>
    <t>Secondary Roles</t>
  </si>
  <si>
    <t>When a character has no clear role in combat, they're considered a Jack of Trades.  These are characters that could argued to have three or more roles.  They may not be as specialized as the other</t>
  </si>
  <si>
    <t xml:space="preserve">roles, but what they lack in the power to preform their role they make up for in the ability to adapt quickly to the situation. </t>
  </si>
  <si>
    <t>Base Luck (Physical):   3</t>
  </si>
  <si>
    <t>Base Luck (Caster):  4</t>
  </si>
  <si>
    <t>Freelancers:</t>
  </si>
  <si>
    <t>Can wield any five from any type, and can use any armor type.  Cannot cast spells, unleash djinn, or summon.</t>
  </si>
  <si>
    <t>Can wield any four from Physical (red) and Hybrid (green) weapons.  Can use Heavy and Light Armor Classes.</t>
  </si>
  <si>
    <t>Can wield any three from Hybrid (green) and Caster (blue) weapons.  Can use Light and Mystic Armor Classes.  Learns delayed spells one class tier earlier.</t>
  </si>
  <si>
    <t>may have some spells designed to shut down and trip up foes, giving them a secondary role of controller.   Most people will have a secondary role in combat.</t>
  </si>
  <si>
    <t>Claws and Talons.  Chance to counter after taking a physical hit.</t>
  </si>
  <si>
    <t>Stat Targets</t>
  </si>
  <si>
    <t>Values need to be between 0 and 1. Overall value needs to be between 4.7 and 5.3</t>
  </si>
  <si>
    <t>RP Stat Ranks</t>
  </si>
  <si>
    <t>Values apply to the LUK x cell.</t>
  </si>
  <si>
    <t>For actual luck values, see the Supplementals section</t>
  </si>
  <si>
    <t>Dark Dawn introduced us to the fundaments, and with that, the concept of fundamental affinity.  This determines which forms of the elements an adept is able to use.</t>
  </si>
  <si>
    <t xml:space="preserve">For more info, please visit: </t>
  </si>
  <si>
    <t>http://fulminouswitch.tumblr.com/post/64759978837/gss-the-aspect-system-part-1</t>
  </si>
  <si>
    <t>Primary Role</t>
  </si>
  <si>
    <t>Secondary Role</t>
  </si>
  <si>
    <t>LUK %</t>
  </si>
  <si>
    <t>Mercury</t>
  </si>
  <si>
    <t>Mars</t>
  </si>
  <si>
    <t>Eclipse Affinity</t>
  </si>
  <si>
    <t>Freelancer</t>
  </si>
  <si>
    <t>Physical</t>
  </si>
  <si>
    <t>Caster</t>
  </si>
  <si>
    <t>Axes</t>
  </si>
  <si>
    <t>Spears</t>
  </si>
  <si>
    <t>Swords</t>
  </si>
  <si>
    <t>Race</t>
  </si>
  <si>
    <t>Supporter</t>
  </si>
  <si>
    <t xml:space="preserve">  </t>
  </si>
  <si>
    <t>Human</t>
  </si>
  <si>
    <t>Drake</t>
  </si>
  <si>
    <t>Beastling</t>
  </si>
  <si>
    <t>Elf</t>
  </si>
  <si>
    <t>Dwarf</t>
  </si>
  <si>
    <t>Dragonkind</t>
  </si>
  <si>
    <t>Wyvernkind</t>
  </si>
  <si>
    <t>Serpentkind</t>
  </si>
  <si>
    <t>Wyrmkind</t>
  </si>
  <si>
    <t>Base Classes</t>
  </si>
  <si>
    <t>Rarely is a character purely their primary role.  Typically, they'll have a secondary feature.  For example, a striker may also have some healing, having their secondary be Supporter, or a Defender</t>
  </si>
  <si>
    <t>Sigmar</t>
  </si>
  <si>
    <t>Dawn Affinity</t>
  </si>
  <si>
    <t>Titan</t>
  </si>
  <si>
    <t>Juggernaut</t>
  </si>
  <si>
    <t>Phalanx</t>
  </si>
  <si>
    <t>Soldier</t>
  </si>
  <si>
    <t>Knight</t>
  </si>
  <si>
    <t>Vulpine Breed</t>
  </si>
  <si>
    <t>Yasmin</t>
  </si>
  <si>
    <t>Jund</t>
  </si>
  <si>
    <t>Mulazim</t>
  </si>
  <si>
    <t>Naqib</t>
  </si>
  <si>
    <t>Mushir</t>
  </si>
  <si>
    <t>Fariq</t>
  </si>
  <si>
    <t>Atk</t>
  </si>
  <si>
    <t>Def</t>
  </si>
  <si>
    <t>Cst</t>
  </si>
  <si>
    <t>Wrd</t>
  </si>
  <si>
    <t>Agl</t>
  </si>
  <si>
    <t>Luk</t>
  </si>
  <si>
    <t>Tot</t>
  </si>
  <si>
    <t>Total</t>
  </si>
  <si>
    <t>#</t>
  </si>
  <si>
    <t>With Djinn:</t>
  </si>
  <si>
    <t>Base Final:</t>
  </si>
  <si>
    <t>Ohm</t>
  </si>
  <si>
    <t>Amp</t>
  </si>
  <si>
    <t>Charge</t>
  </si>
  <si>
    <t>Short</t>
  </si>
  <si>
    <t>Static</t>
  </si>
  <si>
    <t>Fence</t>
  </si>
  <si>
    <t>Field</t>
  </si>
  <si>
    <t>Elec</t>
  </si>
  <si>
    <t>Shock</t>
  </si>
  <si>
    <t>Star</t>
  </si>
  <si>
    <t>Glimmer</t>
  </si>
  <si>
    <t>Glow</t>
  </si>
  <si>
    <t>Aura</t>
  </si>
  <si>
    <t>Ray</t>
  </si>
  <si>
    <t>Sirius</t>
  </si>
  <si>
    <t>Vega</t>
  </si>
  <si>
    <t>Stellar</t>
  </si>
  <si>
    <t>Sparkle</t>
  </si>
  <si>
    <t>There are four main roles that an adept can take.  Any adept may take these, no matter if they are physically oriented or caster oriented.</t>
  </si>
  <si>
    <t>Simply put, your role is a descriptor for how your character does battle.  While a person's first assumption may be that this is how you</t>
  </si>
  <si>
    <t>should determine your stats, in actuality your role is what determines your spell selection.  Let's take a look at what these roles are,</t>
  </si>
  <si>
    <t>as well as what the typical statical build might be for them.  In addition, some atypical builds will be referenced as well.</t>
  </si>
  <si>
    <t>Strikers are a group's primary attacker.  Their main goal is to dish out damage, and to do it quickly.  In the original games, this was best</t>
  </si>
  <si>
    <t>portrayed by Isaac.  In terms of spell selection, strikers will have a Type A Offence, a Type B offense, a Basic, Advanced, and Expert spell</t>
  </si>
  <si>
    <t>line, and have the remaining five or six spells filled with healing or supports.  Typically, their Type A offense is the Added Damage</t>
  </si>
  <si>
    <t>style, while their Type B is a Multiplier style.</t>
  </si>
  <si>
    <t>In terms of your typical Striker, they are statistically focused on their primary offense and on speed.  Their off-type offense tends to be</t>
  </si>
  <si>
    <t>a dump stat, so for warriors, they'll sacrifice Casting in order to boost their Attack.  Ideally, Strikers will have no less than an A rank in</t>
  </si>
  <si>
    <t>their main offense.   Their defences tend to be average at best, as they want to invest quite a bit into Agilty and PP.  After all, hitting</t>
  </si>
  <si>
    <t>hard is best done while hitting fast, and they want to have the fuel needed to unleash these attacks.  Their higher speed also lends</t>
  </si>
  <si>
    <t>them to doing well with a secondary role of Controller, so buffs, debuffs, and ailments make for ideal supports.</t>
  </si>
  <si>
    <t>Standard Striker (Physical)</t>
  </si>
  <si>
    <t>c</t>
  </si>
  <si>
    <t>b</t>
  </si>
  <si>
    <t>a</t>
  </si>
  <si>
    <t>f</t>
  </si>
  <si>
    <t>d</t>
  </si>
  <si>
    <t>A specialist striker also sacrifices their off-defense in order to boost their main defense.  While this leaves them quite vulnerable to</t>
  </si>
  <si>
    <t xml:space="preserve">half the attacks out there, it also leaves them rather resiliant to the other.  When people think of a "Pure Warrior" or "Pure Mage", </t>
  </si>
  <si>
    <t>Specialist Striker (Caster)</t>
  </si>
  <si>
    <t>this tends to be the build  type they're referring to.  Their supports tend to be similar to the standard build.</t>
  </si>
  <si>
    <t>Atypical builds:  Specialist Striker</t>
  </si>
  <si>
    <t>A high risk attack sacrifices both defenses in order to go all in with offense.  They tend to faster and have lots of fuel to burn.  They</t>
  </si>
  <si>
    <t>also don't sacrifice as much of their off-offense, giving them some decent counters to foes that resist their main offense.  Of course,</t>
  </si>
  <si>
    <t>in doing so they become quite fragile, essentially relying on a defender to cover for them while they blitz the enemy.  A High Risk</t>
  </si>
  <si>
    <t>Atypical builds:  High Risk Striker</t>
  </si>
  <si>
    <t>Striker tends to have ailments as its secondary, though Drain and Break type recovery spells aren't unheard of.</t>
  </si>
  <si>
    <t>High Risk Striker (Physical)</t>
  </si>
  <si>
    <t>s</t>
  </si>
  <si>
    <t>e</t>
  </si>
  <si>
    <t>Defenders prioritize protecting the rest of the party, as their name would imply.  Rather than going all out on the foe, Defenders</t>
  </si>
  <si>
    <t>instead take hits for their allies, then retailate.  A prime example of a defender from Golden Sun would be Garet, had he been</t>
  </si>
  <si>
    <t>given proper spell support.  Well, in this system, proper spell support is most certain given.  Defenders are much like Strikers in</t>
  </si>
  <si>
    <t>terms of spell layout.  They have  Type A offense, a Type B offense, a Basic, Advanced, and Expert Spell line, and five or six slots</t>
  </si>
  <si>
    <t>remaining for healing or supports.  However, unlike with strikers, Defenders choose a the Counter style spell for their Type B.</t>
  </si>
  <si>
    <t>The standard defender cares nothing for speed, opting instead to increase their health and defenses.  After all, Golden Sun is</t>
  </si>
  <si>
    <t>pretty heavy on area of effect attacks, so there will be plenty of times when the defender shields an ally and counters.  As a</t>
  </si>
  <si>
    <t>result of their heavy emphasis on defense, they tend to have a decent main offense, and a low off-offense.  Their off-defenses,</t>
  </si>
  <si>
    <t>however, tend to be rather good.  In terms of their secondary role, defenders tend to preffer Supporter, and favor healing,</t>
  </si>
  <si>
    <t>recovery, and support type spells.</t>
  </si>
  <si>
    <t>Standard Defender (Caster)</t>
  </si>
  <si>
    <t>Atypical Builds:  Punisher Defender</t>
  </si>
  <si>
    <t>While most defenders focus on the covering aspect of their Counter spells and the protection it offers their allies, a Punsiher</t>
  </si>
  <si>
    <t>instead capitalizes on the potential damage output it could inflict.  Sacrificing its defenses to pump more oomph into its</t>
  </si>
  <si>
    <t>counter attacks, the punisher milks its abilities for all their worth.  This, of course, is quite risky given how much punishment</t>
  </si>
  <si>
    <t>a defender takes in order to perform its role properly, but with a good Supporter keeping the Defender on their feet, it has</t>
  </si>
  <si>
    <t>the potential to rival a striker in terms of damage output.</t>
  </si>
  <si>
    <t>Punisher Defender (Physical)</t>
  </si>
  <si>
    <t>Atypical Builds:  Sentinel Defender</t>
  </si>
  <si>
    <t>A sentinel defender goes even further than a standard defender when it comes to defense.  Sacrificing some of its main</t>
  </si>
  <si>
    <t>offenses, it invests into PP for use with its supports.  This type of build will usually have a healing line, along with opting</t>
  </si>
  <si>
    <t>for recovery spells over buffs or debuffs.</t>
  </si>
  <si>
    <t>Sentinel Defender (Caster)</t>
  </si>
  <si>
    <t>Standard Controller (Physical)</t>
  </si>
  <si>
    <t>Atypical Builds:  Warder Controller</t>
  </si>
  <si>
    <t>Warder Controller (Caster)</t>
  </si>
  <si>
    <t>Atypical Builds:  Blitz Controller</t>
  </si>
  <si>
    <t>Blitz Controller (Physical)</t>
  </si>
  <si>
    <t>Please note that the stat ranks provided are purely for example purposes, to give you a taste at what they might look like.  These values</t>
  </si>
  <si>
    <t>differ from person to person, and the ranks provided should not be held as a value you have to reach in order to qualify.</t>
  </si>
  <si>
    <t>Controllers are all about maintaining a party's momentum in battle.  They tend to be the primary buffers, debuffers, and ailment</t>
  </si>
  <si>
    <t>inflicters of the party, and can pack a pretty hit as well.  Ivan would be a good example of a controller from the original games.</t>
  </si>
  <si>
    <t>Speed is paramount to controllers - they should be the first ones to act in the party in order to do their job well.  Whether it's a</t>
  </si>
  <si>
    <t>buff to get things going, a powerful hit to setup for the striker, or even slowing or stopping the enemy from acting, they need to</t>
  </si>
  <si>
    <t xml:space="preserve">get it done before their target acts in order to get the best effect.  As far as spells go, they have a Type A offense, Basic, Advanced, </t>
  </si>
  <si>
    <t>and Expert spell lines, and six or seven support spells.  Controllers almost never have healing.</t>
  </si>
  <si>
    <t>Your standard controller has a healthy mix of abilities at their disposal.  A set of buffs, debuffs, and ailments to match a variety of</t>
  </si>
  <si>
    <t>situations.  Statistically, they're very fast, and tend to be resistant to enemy controllers as well.  Their offenses and defenses tend</t>
  </si>
  <si>
    <t>to be rather average, while they have quite a bit of fuel for their spells.  They tend to have lower HP, though, and thus are often</t>
  </si>
  <si>
    <t>considered somewhat fragile.</t>
  </si>
  <si>
    <t xml:space="preserve">Warders typically sacrifice their offensive capabilities in order to overcome the generally fragile nature of controllers.  To them, the </t>
  </si>
  <si>
    <t>main point of controlling is the effects of their support spells, when don't really rely on such stats.   Instead, they're more concerned</t>
  </si>
  <si>
    <t>with pure, raw, battlefield control, and the ability to weather quite a few hits without being too much of a burden to the defender and</t>
  </si>
  <si>
    <t>Supporter of the group certain helps to fulfil that role.  They tend to prioritize buffs and ailments for their support spells.</t>
  </si>
  <si>
    <t>Blitz controllers are more about controlling their own strengths rather than the battlefield as a whole.  Their focuses are very similar to</t>
  </si>
  <si>
    <t>a Striker as a result, and the resulting impact of a strong Striker, Defender, and Blitz controller can lay waste to a battlefield before it</t>
  </si>
  <si>
    <t>even needs controlling.  This works by a Blitz controller applying powerful, focused buffs then unleashing their might upon the</t>
  </si>
  <si>
    <t>battlefield.</t>
  </si>
  <si>
    <t>Supporters are the lifeblood of the party, keeping the party healthy and alive, while also providing buffs and recovery support.</t>
  </si>
  <si>
    <t>In the roginal games, this role is best portrayed by Mia.  To Supporters, Luck and PP are the most important stats, as while damage</t>
  </si>
  <si>
    <t>can be recovered, controll-type spells such as Paralyze and Seal tend to be a Supporter's worst nightmare.  Between high resistance</t>
  </si>
  <si>
    <t xml:space="preserve">to these effects, and a strong pool of psynergy to cast their spells from, they shrug off most effects aimed at them while keeping </t>
  </si>
  <si>
    <t>their team up and able.  In order to do this, Supporters sacrifice quite a bit of their offensive capabilities;  they have no strong</t>
  </si>
  <si>
    <r>
      <t xml:space="preserve">offenses, a Basic spell line, and either an advanced </t>
    </r>
    <r>
      <rPr>
        <i/>
        <sz val="11"/>
        <color theme="1"/>
        <rFont val="Calibri"/>
        <family val="2"/>
        <scheme val="minor"/>
      </rPr>
      <t>or</t>
    </r>
    <r>
      <rPr>
        <sz val="11"/>
        <color theme="1"/>
        <rFont val="Calibri"/>
        <family val="2"/>
        <scheme val="minor"/>
      </rPr>
      <t xml:space="preserve"> an expert spell line, not both.  In place of one, they have an Area healing</t>
    </r>
  </si>
  <si>
    <t xml:space="preserve">line.  Casters, having only 3 weapon slots, can substitute area healing for Full Party healing.  Supporters usually have Single Target </t>
  </si>
  <si>
    <t>healing as well, and tend to spend their remaining two or three support slots on recovery or buff spells.</t>
  </si>
  <si>
    <t>Your standard supporter is focused purely on the healing of the party.  Sometimes called "pure healers", they tend to be slower</t>
  </si>
  <si>
    <t>to act in order to better optimize the healing spells they put out.  They exclusively have recovery spells as their supports, and</t>
  </si>
  <si>
    <t>are more focused on keeping the party alive than on doing any kind of damage.  They rarely unleash any offensive spells outside</t>
  </si>
  <si>
    <t>of the first turn of combat.</t>
  </si>
  <si>
    <t>Standard Supporter (Caster)</t>
  </si>
  <si>
    <t>Atypical Builds:  Artificer Supporter</t>
  </si>
  <si>
    <t>Artificers are supports that opt for a bit of power.  After all, not every situation calls for healing - sometimes, the best way to keep</t>
  </si>
  <si>
    <t>the party alive is to help them take down the enemy.  This is the philosophy of the Artificer, whom while focusing mainly on healing</t>
  </si>
  <si>
    <t xml:space="preserve">and support in their spells, also tries to get the most out of their weapons, armors, and accessories.   This is a much more offense </t>
  </si>
  <si>
    <t>oriented support unit as a result.</t>
  </si>
  <si>
    <t>Artificer Supporter (Physical)</t>
  </si>
  <si>
    <t>Atypical Builds: Subversive Supporter</t>
  </si>
  <si>
    <t>Most supporters focus almost entirely on support.  Subversive Supporters, on the other hand, balance healing and support with</t>
  </si>
  <si>
    <t>control and punishment.  As a result, the tend to be much faster than most supporters, so as to allow their control style spells to</t>
  </si>
  <si>
    <t>be more effective.  It's also common for them to use an extra few supports instead of a single target healing line, so as to get the</t>
  </si>
  <si>
    <t>most from their secondary role.</t>
  </si>
  <si>
    <t>Subversive Supporter (Caster)</t>
  </si>
  <si>
    <t>While there are four primary roles, some people just don't seem to fit into any of them, or otherwise could be said to be a mix of</t>
  </si>
  <si>
    <t>several of them.  These characters are considered a Jack of Trades, a sort of non-role that can be whatever it needs to be for the task</t>
  </si>
  <si>
    <t>at hand.  Jenna is an exellent example of this, with her ability to do decent striking, supporting, and controlling all in her base class.</t>
  </si>
  <si>
    <t>Jack of Trades tend to have balanced, nearly even stats, which support any role they chose to be rather well.  In terms of spells, a</t>
  </si>
  <si>
    <r>
      <t xml:space="preserve">Jack of Trades will have either a Type A </t>
    </r>
    <r>
      <rPr>
        <i/>
        <sz val="11"/>
        <color theme="1"/>
        <rFont val="Calibri"/>
        <family val="2"/>
        <scheme val="minor"/>
      </rPr>
      <t>or</t>
    </r>
    <r>
      <rPr>
        <sz val="11"/>
        <color theme="1"/>
        <rFont val="Calibri"/>
        <family val="2"/>
        <scheme val="minor"/>
      </rPr>
      <t xml:space="preserve"> Type B offense, a Basic, Advanced, and Expert Spell Line, an Area Healing line, and a</t>
    </r>
  </si>
  <si>
    <t>couple of support spells.  Jack of Trades can also substitute either their Advanced or Expert spell lines for another set of supports,</t>
  </si>
  <si>
    <t>and casters can substitute Area healing for Full Party healing.</t>
  </si>
  <si>
    <t>The typical Jack of Trades is also considered a sort of Jack of Stats.  They're nearly dead even on everything available to them.  However,</t>
  </si>
  <si>
    <t xml:space="preserve">They're hardly just "average".  Rather, they tend to be on the higher end of average, and even somewhat good in at least one of their </t>
  </si>
  <si>
    <t>stats.  Still, they never really weigh one thing over another, as the whole point is to be able to do everything rather well.</t>
  </si>
  <si>
    <t>Standard Jack of Trades (Physical)</t>
  </si>
  <si>
    <t>Atypical Builds:  Jack of Attacks</t>
  </si>
  <si>
    <t>While a Jack of Trades does everything about averagely, a Jack of Attacks tends to focus on a more offensive approach.  While their</t>
  </si>
  <si>
    <t>statistical values may resemble that of a Striker, they're still built around doing whatever is necessary.   These tend to have quick buffs,</t>
  </si>
  <si>
    <t>healing, and offense, allowing them to do any of three different roles swiftly as the need arises.</t>
  </si>
  <si>
    <t>Jack of Attacks (Caster)</t>
  </si>
  <si>
    <t>Atypical Builds:  Jack of Resiliance</t>
  </si>
  <si>
    <t>The Jack of Resiliance is the energizer bunny of the Jack of Trades types.  Though they do everything decently, they also keep at it</t>
  </si>
  <si>
    <t>far longer than most others can.  Their high HP and PP reserves keep them in the fight for long periods of time, and their spells</t>
  </si>
  <si>
    <t>and supports are designed to do the same.  It won't matter how long the battle is, this fighter just keeps going.</t>
  </si>
  <si>
    <t>Jack of Resiliance (Physical)</t>
  </si>
  <si>
    <t>Often times, the four primary roles will have another role act as their secondary role.  These seconary roles tend to emphasize what</t>
  </si>
  <si>
    <t>kind of spells an adept uses.  For example, a Striker with a Supporter secondary role probably has healing in reserve.  In fact, this is</t>
  </si>
  <si>
    <t>exactly what Isaac from the original games is.  When picking your role, look into if you want to lean towards additional functionality,</t>
  </si>
  <si>
    <t>or if you want your role to be purely one thing.</t>
  </si>
  <si>
    <t>Jack of Trades, being a "non-role" of sorts, has no secondary role.  After all, the whole point of a Jack of Trades is to do whatever role</t>
  </si>
  <si>
    <t>is necessary at the time - the exact opposite of a specialty role.</t>
  </si>
  <si>
    <t>Rolina Eldis</t>
  </si>
  <si>
    <t>Sibyl</t>
  </si>
  <si>
    <t>S</t>
  </si>
  <si>
    <t>D</t>
  </si>
  <si>
    <t>C</t>
  </si>
  <si>
    <t>H</t>
  </si>
  <si>
    <t>There are many varieties of spells, often associated with various roles.  In fact, it is these spells in and of themselves that define your</t>
  </si>
  <si>
    <t>role in combat.  A defender can't really becalled a defender if they don't have the spells they need to be the tank.  If they invested in</t>
  </si>
  <si>
    <t>mostly healing, no amounts of them claiming to be a defender will change people from treating them like a supporter.  Remember,</t>
  </si>
  <si>
    <t>more your spells define your role, not the other way around.  Pick and choose the types of spells that you think best fit your character.</t>
  </si>
  <si>
    <t>Each Spell Type has a certain number of slots associated with it, and is affiliated with certain roles.  The five squares to the right will</t>
  </si>
  <si>
    <t>be the key.  Your adept has a different number of slots based on which type of class you're building.  Base and Dual Element classes</t>
  </si>
  <si>
    <t>have a limit of 15 slots, though it is acceptable to stay at 14 slots.  Tri-Element classes have a limit of 16 slots, but also have their own</t>
  </si>
  <si>
    <t>set of rules that govern how to build them.  A this time, Tri-element classes have not been clearly defined yet, so building Mono and</t>
  </si>
  <si>
    <t>Dual elemental classes is as much as this system allows for.</t>
  </si>
  <si>
    <t>Not Associated</t>
  </si>
  <si>
    <t>Associated</t>
  </si>
  <si>
    <t>Slots</t>
  </si>
  <si>
    <t>Added Damage</t>
  </si>
  <si>
    <t>This type of spell works by using psynergy to add power to one's might.  For Fighters, they add it to one's physical power.  For casters,</t>
  </si>
  <si>
    <t>Power (Type A)</t>
  </si>
  <si>
    <t>It focuses their power, using their innate spellcasting ability to enhance the might of the spell.  This is among the most common</t>
  </si>
  <si>
    <t>Power spells come in two types - Type A, and Type B.  Type A spells are the most common, and are even able to be imbued into a</t>
  </si>
  <si>
    <t>weapon, turning it into an artifact capable of unleashes.  Type A spells, as cast by an adept, have three tiers of power which grow</t>
  </si>
  <si>
    <t>along with an adept's class.  These spells can be used starting at Class Tier 1, and improve at Class Tiers 3 and 5.</t>
  </si>
  <si>
    <t>Piercing Damage</t>
  </si>
  <si>
    <t>types of power-based spells, including spells such as Ragnarok, Diamond Berg, and Mjolnir Weave.  At higher tiers of power, these</t>
  </si>
  <si>
    <t>spells increase the additional might added to the force of the blow, and in some cases can grow to strike a small area or trigger an</t>
  </si>
  <si>
    <t>additional effect, such as an ailment or debuff to the target.</t>
  </si>
  <si>
    <t>L</t>
  </si>
  <si>
    <t>Minimum Range</t>
  </si>
  <si>
    <t>Maximum Range</t>
  </si>
  <si>
    <t>Magnitude</t>
  </si>
  <si>
    <t>This spell type works by focusing an attack on a single point, exploiting a weakness in the foe's defenses.  This causes the attack to</t>
  </si>
  <si>
    <t>bypass part of their defense or warding to do increased damage.  While the basic forms of these attacks have no real additional</t>
  </si>
  <si>
    <t>power on top of the piercing, later tiers of power not only increase the amount of defense piercing, but add power as well.  In some</t>
  </si>
  <si>
    <t>cases, they also increase their range or add an effect.  Spears and Daggers are known to opt for this style of damage in their</t>
  </si>
  <si>
    <t>unleashes, while most other weapons tend to use Added Damage instead.</t>
  </si>
  <si>
    <t>Power (Type B)</t>
  </si>
  <si>
    <t>Power spells come in two types - Type A, and Type B.  Type B spells tend to be more advanced, requiring a greater degree of</t>
  </si>
  <si>
    <t>elemental control before they can really be preformed.  These spells grow along with the adept's class tier, allowing them to be used</t>
  </si>
  <si>
    <t>starting at Class Tier 2, and evolving into a stronger version at Class Tier 4.</t>
  </si>
  <si>
    <t>Multiplier Damage</t>
  </si>
  <si>
    <t>Limit 1 Per Class</t>
  </si>
  <si>
    <t>This type of spell is triggered by causing an offensive spell to resonate with an adept's power.  As such, the power of these spells</t>
  </si>
  <si>
    <t xml:space="preserve">tend to act as a multiplicitave force - the greater the power of the base force, the more it is enhanced.  This style of spell is </t>
  </si>
  <si>
    <t>often considered to be the signature of the Striker, and is almost unique to that role.  They can be the most powerful focused</t>
  </si>
  <si>
    <t>strikes in one's arsenal, but one must keep in mind that they really don't have much in terms of range, so against crowds even a</t>
  </si>
  <si>
    <t>striker is probably better using an attack with better coverage.</t>
  </si>
  <si>
    <t>Cover/Counter</t>
  </si>
  <si>
    <t>This style of spell, known both as Cover Style spells and Counter Style spells, is the hallmark of the Defender.  When used, the</t>
  </si>
  <si>
    <t>defender takes a defensive position and stays close to the ally of their choice.  Should that ally be attacked by an attack or damaging</t>
  </si>
  <si>
    <t>spell, the defender blocks it, taking part of the damage in their friend's stead, and counters fiercely.  While these attacks may not have</t>
  </si>
  <si>
    <t>the might associated with the Striker's Multiplier, the defender can potentially punish an entire enemy group should they gang up on</t>
  </si>
  <si>
    <t>the defender's target.</t>
  </si>
  <si>
    <t>Basic</t>
  </si>
  <si>
    <t>The most basic form of elemental psynergy, all adpets learn how to cast one of these twelve spells.  These are also the only spells to</t>
  </si>
  <si>
    <t xml:space="preserve">be considered "universal" spells, as every adept is capable of casting at least one of them.  It is from here that an adept is able to </t>
  </si>
  <si>
    <t>derive their more advanced spells and really define who they are as an adept - but just as one must crawl before the walk, an adept</t>
  </si>
  <si>
    <t>must learn the basics before they improve.</t>
  </si>
  <si>
    <t xml:space="preserve">There is one Basic Spell Family for each and every aspect.  Every Base and Dual Element class will contain this spell category as a </t>
  </si>
  <si>
    <t xml:space="preserve">requirement, though it may not always grow the same way.  While the most basic version of these spells is essentially the same, how </t>
  </si>
  <si>
    <t>an adpet grows even the power of these spells may vary a little from person to person - some may opt to favor power, some may opt</t>
  </si>
  <si>
    <t>Finally, each one of these spells has a different effect when used on the field.  When creating your adept, keep that in mind, and</t>
  </si>
  <si>
    <t xml:space="preserve">consider using different basic spell lines that you have access to so as to be more versitile when you come across a puzzle or other </t>
  </si>
  <si>
    <t>obstacle.</t>
  </si>
  <si>
    <t>The Basic Spell Lines:</t>
  </si>
  <si>
    <t>Crystal Aspect:</t>
  </si>
  <si>
    <t>Stone Aspect:</t>
  </si>
  <si>
    <t>Plant Aspect:</t>
  </si>
  <si>
    <t>Quake Series</t>
  </si>
  <si>
    <t>Growth Series</t>
  </si>
  <si>
    <t>to favor range, and even some may work a weak effect into the spell.  In all, there are three tiers of power for basic spell lines.</t>
  </si>
  <si>
    <t>Required</t>
  </si>
  <si>
    <t>Explosive Aspect:</t>
  </si>
  <si>
    <t>Blast Series</t>
  </si>
  <si>
    <t>Flame Aspect:</t>
  </si>
  <si>
    <t>Flare Series</t>
  </si>
  <si>
    <t>Acidic Aspect:</t>
  </si>
  <si>
    <t>Acid Series</t>
  </si>
  <si>
    <t>Shard Series</t>
  </si>
  <si>
    <t>Celestial Aspect:</t>
  </si>
  <si>
    <t>Wind Aspect:</t>
  </si>
  <si>
    <t>Lightning Aspect:</t>
  </si>
  <si>
    <t>Gleam Series</t>
  </si>
  <si>
    <t>Whirlwind Series</t>
  </si>
  <si>
    <t>Bolt Series</t>
  </si>
  <si>
    <t>Vapor Aspect:</t>
  </si>
  <si>
    <t>Water Aspect:</t>
  </si>
  <si>
    <t>Ice Aspect:</t>
  </si>
  <si>
    <t>Frost Series</t>
  </si>
  <si>
    <t>Douse Series</t>
  </si>
  <si>
    <t>Vent Series</t>
  </si>
  <si>
    <t>Field Effects:</t>
  </si>
  <si>
    <t>Shard:</t>
  </si>
  <si>
    <t>Creates a refractive shard from the ground, bending beams of light and changing their direction</t>
  </si>
  <si>
    <t>Quake:</t>
  </si>
  <si>
    <t>Growth:</t>
  </si>
  <si>
    <t>Blast:</t>
  </si>
  <si>
    <t>Causes cracked or unstable objects to blow open (TLA: Burst)</t>
  </si>
  <si>
    <t>Stimulates the growth of small plants, such as vines (TBS:  Growth)</t>
  </si>
  <si>
    <t>Shakes the ground, causing loose objects to fall a lower height (TLA: Tremor)</t>
  </si>
  <si>
    <t>Flare:</t>
  </si>
  <si>
    <t>Sends a small jet of flame forward, igniting what it touches (DD: Fireball)</t>
  </si>
  <si>
    <t>Acid:</t>
  </si>
  <si>
    <t>Eats a hole into certain materials, usually metallic</t>
  </si>
  <si>
    <t>Gleam:</t>
  </si>
  <si>
    <t>Calls down a ray of light onto a spot in front of the caster</t>
  </si>
  <si>
    <t>Whirlwind:</t>
  </si>
  <si>
    <t>Summons a small whirlwind in front of the caster, causing various effects such as loosening vines (TBS:  Whirlwind)</t>
  </si>
  <si>
    <t>Bolt:</t>
  </si>
  <si>
    <t>Summons a bolt of lightning down in front of the caster, triggering devices and providing power</t>
  </si>
  <si>
    <t>Frost:</t>
  </si>
  <si>
    <t>Builds a small ice column from small water sources (TBS: Frost)</t>
  </si>
  <si>
    <t>Douse:</t>
  </si>
  <si>
    <t>Causes a tiny rainshower in front of the caster, extinguishing flames (TBS:  Douse)</t>
  </si>
  <si>
    <t>Vent:</t>
  </si>
  <si>
    <t>Triggers geyers in places with cracks or fissures in the ground</t>
  </si>
  <si>
    <t>Advanced</t>
  </si>
  <si>
    <t>A set of spells derived from the basics, this is most often the second type of spell that an adept will learn.  This is also where an adept</t>
  </si>
  <si>
    <t>will distinguish themselves from other adepts - sometimes drawing inspriation from their heroes or people they admire, or other times</t>
  </si>
  <si>
    <t xml:space="preserve">relying on sheer creativity to come up with what suits them best.  Advanced spells follow the same basic principles as Basic spells, and </t>
  </si>
  <si>
    <t>don't require any enhanced degree of elemental control to perform.  Like with Basic spells, these come in three Tiers of power.</t>
  </si>
  <si>
    <t>Limit One Per Class</t>
  </si>
  <si>
    <t>Advanced OR Expert required</t>
  </si>
  <si>
    <t>Examples of this spell type include the Spire line, the Ice line, and the Ray line.</t>
  </si>
  <si>
    <t>Expert</t>
  </si>
  <si>
    <t>Often among the last spells an adept learns, expert spells are the greatest display of an adept's power and control over the elements.</t>
  </si>
  <si>
    <t>Expert spells tend to be strong enough that they require additional control in order to be able to perform them.  As such, these types</t>
  </si>
  <si>
    <t>of spells can usually only be used at Class Tier 3 and above (special exceptions explaind below).  For adepts that don't focus as much on</t>
  </si>
  <si>
    <t>damage, the expert spell line is often ignored in favor for spells to better do their jobs.  Examples of this type of spell include the Gaia,</t>
  </si>
  <si>
    <t>Plasma, and Cool lines.</t>
  </si>
  <si>
    <t>Healing</t>
  </si>
  <si>
    <t>Healing Spells come in five different varieties.  They are the hallmark of the Supporter class, and why they're often referred to has</t>
  </si>
  <si>
    <t>Healers instead.  The usefulness and benefits of healing spells are why Supporter is quite common as a secondary role for adepts to</t>
  </si>
  <si>
    <t>have.</t>
  </si>
  <si>
    <t>Required for Striker and Defender</t>
  </si>
  <si>
    <t>Limit 2 Per Class</t>
  </si>
  <si>
    <t>ST (Single Target) Healing</t>
  </si>
  <si>
    <t>ST Healing is the most common type of healing, known widely among many types of adepts.  While each and every element has a</t>
  </si>
  <si>
    <t>standardized series of spells, there are many others that have been developed by individual adepts.  While they all do the same</t>
  </si>
  <si>
    <t>Standard Spells:</t>
  </si>
  <si>
    <t>Tier</t>
  </si>
  <si>
    <t>Relative Power</t>
  </si>
  <si>
    <t>Cure</t>
  </si>
  <si>
    <t>Cure Well</t>
  </si>
  <si>
    <t>Potent Cure</t>
  </si>
  <si>
    <t>Venus</t>
  </si>
  <si>
    <t>Boon</t>
  </si>
  <si>
    <t>Nature's Boon</t>
  </si>
  <si>
    <t>Vital Boon</t>
  </si>
  <si>
    <t>Wish</t>
  </si>
  <si>
    <t>Pray</t>
  </si>
  <si>
    <t>Pray Well</t>
  </si>
  <si>
    <t>Pure Pray</t>
  </si>
  <si>
    <t>Hearth</t>
  </si>
  <si>
    <t>Warm Hearth</t>
  </si>
  <si>
    <t>Soothing Hearth</t>
  </si>
  <si>
    <t>2.5x Cure</t>
  </si>
  <si>
    <t>2.5x Cure Well</t>
  </si>
  <si>
    <t>2.5x Hearth</t>
  </si>
  <si>
    <t>2.5x Warm Hearth</t>
  </si>
  <si>
    <t>2.5x Boon</t>
  </si>
  <si>
    <t>2.5x Nature's Boon</t>
  </si>
  <si>
    <t>2.5x Pray</t>
  </si>
  <si>
    <t>2.5x Pray Well</t>
  </si>
  <si>
    <t>MT (Multi Target) Healing</t>
  </si>
  <si>
    <t>-</t>
  </si>
  <si>
    <t>MT Healing was developed as a quick way to heal a group without needing as much control as Full Party healing requires.  As a result,</t>
  </si>
  <si>
    <t>though it can heal an area, its strength wanes quickly from the center of the target area.  Like with other healing groups, there is a</t>
  </si>
  <si>
    <t>Range</t>
  </si>
  <si>
    <t>Aid</t>
  </si>
  <si>
    <t>Aid Well</t>
  </si>
  <si>
    <t>Potent Aid</t>
  </si>
  <si>
    <t>2.25x Aid</t>
  </si>
  <si>
    <t>2.25x Aid Well</t>
  </si>
  <si>
    <t>Fresh Breeze</t>
  </si>
  <si>
    <t>Care</t>
  </si>
  <si>
    <t>Tender Care</t>
  </si>
  <si>
    <t>Hearted Care</t>
  </si>
  <si>
    <t>2.25x Care</t>
  </si>
  <si>
    <t>2.25x Tender Care</t>
  </si>
  <si>
    <t>Pure Anoint</t>
  </si>
  <si>
    <t>Anoint Well</t>
  </si>
  <si>
    <t>Anoint</t>
  </si>
  <si>
    <t>2.25x Anoint</t>
  </si>
  <si>
    <t>2.25x Anoint Well</t>
  </si>
  <si>
    <t>Warm Glow</t>
  </si>
  <si>
    <t>Soothing Glow</t>
  </si>
  <si>
    <t>2.25x Glow</t>
  </si>
  <si>
    <t>2.25x Warm Glow</t>
  </si>
  <si>
    <t>FP (Full Party) Healing</t>
  </si>
  <si>
    <t>FP Healing is a strong type of healing that heals an entire group with roughly equal power.  While it does lose some of it's power in</t>
  </si>
  <si>
    <t>standardized version of these spells, though not all adepts tend to stick to the standards.  MT Healing spells are only available from</t>
  </si>
  <si>
    <t>Class Tier 2 and above.</t>
  </si>
  <si>
    <t>basic thing, the actual power of the spells differ.  ST Healing spells are available from Class Tier 1 and up.</t>
  </si>
  <si>
    <t>the process, it more than makes up for it in the reliable nature of the healing.  Full Party healing in and of itself is tricky, though.  As</t>
  </si>
  <si>
    <t>a result, only those whom focus on the art of elemental manipulation are able to cast it at all.  Like with other healing spells, these</t>
  </si>
  <si>
    <t xml:space="preserve">have a standard set that most people use, though there are quite a few who make their own.  FP Healing is only available from </t>
  </si>
  <si>
    <t>Class Tier 3 and above.</t>
  </si>
  <si>
    <t>A</t>
  </si>
  <si>
    <t>F</t>
  </si>
  <si>
    <t>Caster Only</t>
  </si>
  <si>
    <t>Heal</t>
  </si>
  <si>
    <t>Heal Well</t>
  </si>
  <si>
    <t>Potent Heal</t>
  </si>
  <si>
    <t>Cool Aura</t>
  </si>
  <si>
    <t>Soothing Aura</t>
  </si>
  <si>
    <t>Breath</t>
  </si>
  <si>
    <t>Fresh Breath</t>
  </si>
  <si>
    <t>Breeze</t>
  </si>
  <si>
    <t>Soothing Breeze</t>
  </si>
  <si>
    <t>Wish Well</t>
  </si>
  <si>
    <t>Pure Wish</t>
  </si>
  <si>
    <t>2x Heal</t>
  </si>
  <si>
    <t>2x Heal Well</t>
  </si>
  <si>
    <t>2x Aura</t>
  </si>
  <si>
    <t>2x Soothing Aura</t>
  </si>
  <si>
    <t>2x Breeze</t>
  </si>
  <si>
    <t>2x Fresh Breeze</t>
  </si>
  <si>
    <t>2x Wish</t>
  </si>
  <si>
    <t>2x Pure Wish</t>
  </si>
  <si>
    <t>ST Regen (Single Target Regeneration)</t>
  </si>
  <si>
    <t>Lasts 4 Turns</t>
  </si>
  <si>
    <t>Bless</t>
  </si>
  <si>
    <t>Bless Well</t>
  </si>
  <si>
    <t>Pure Bless</t>
  </si>
  <si>
    <t>Vital Breath</t>
  </si>
  <si>
    <t>Warmth</t>
  </si>
  <si>
    <t>Balmy Warmth</t>
  </si>
  <si>
    <t>Soothing Warmth</t>
  </si>
  <si>
    <t>Regen</t>
  </si>
  <si>
    <t>Regen Well</t>
  </si>
  <si>
    <t>Potent Regen</t>
  </si>
  <si>
    <t>2.5x Regen</t>
  </si>
  <si>
    <t>2.5x Regen Well</t>
  </si>
  <si>
    <t>2.5x Warmth</t>
  </si>
  <si>
    <t>2.5x Soothing Warmth</t>
  </si>
  <si>
    <t>Does Not Stack</t>
  </si>
  <si>
    <t>2.5x Breath</t>
  </si>
  <si>
    <t>2.5x Fresh Breath</t>
  </si>
  <si>
    <t>2.5x Bless</t>
  </si>
  <si>
    <t>2.5x Bless Well</t>
  </si>
  <si>
    <t>FP Regen (Full Party Regeneration)</t>
  </si>
  <si>
    <t>FP Regen spells are a strong type of regeneration that heals an entire group with roughly equal power.  Compared to FP Healing spells,</t>
  </si>
  <si>
    <t>ST Regen spells tend to favor healing over time as opposed to all at once.  They tend to be easier to cast, and thus are learned sooner</t>
  </si>
  <si>
    <t>and cost less to cast.  This style of healing is often preferred by those who focus on other aspects of battle due to their lingering effects.</t>
  </si>
  <si>
    <t xml:space="preserve">Regen, like most standard effects, lasts an equivalent of Four Turns in battle.  Like with other healing spells, there  exists a set of </t>
  </si>
  <si>
    <t>standard spells that most adepts tend to favor, though there are exceptions.  These spells can be learned from as early as Class Tier 1.</t>
  </si>
  <si>
    <t xml:space="preserve">FP Regen spells are much easier to cast and available to a much wider range of adepts.  Though the amount they heal per turn is lower </t>
  </si>
  <si>
    <t xml:space="preserve">than that of their ST counterpart, the simultaneous application of the regenerative effects to a whole group frees up the caster to </t>
  </si>
  <si>
    <t>preform other actions, from using offensive moves to focusing on stronger point healing where it's needed.  Like with all healing</t>
  </si>
  <si>
    <t>Sanctify</t>
  </si>
  <si>
    <t>Sanctify Well</t>
  </si>
  <si>
    <t>Pure Sanctify</t>
  </si>
  <si>
    <t>Calm</t>
  </si>
  <si>
    <t>Tender Calm</t>
  </si>
  <si>
    <t>Soothing Calm</t>
  </si>
  <si>
    <t>Recover</t>
  </si>
  <si>
    <t>Recover Well</t>
  </si>
  <si>
    <t>Potent Recover</t>
  </si>
  <si>
    <t>2x Reover</t>
  </si>
  <si>
    <t>spells, there exists a standard set of spells for adepts to learn.  These spells can be learned at Class Tier 2 and above.</t>
  </si>
  <si>
    <t>2x Recover Well</t>
  </si>
  <si>
    <t>2x Calm</t>
  </si>
  <si>
    <t>2x Tender Calm</t>
  </si>
  <si>
    <t>2x Sanctify</t>
  </si>
  <si>
    <t>2x Sanctify Well</t>
  </si>
  <si>
    <t>Pulse</t>
  </si>
  <si>
    <t>Warm Pulse</t>
  </si>
  <si>
    <t>Soothing Pulse</t>
  </si>
  <si>
    <t>2x Pulse</t>
  </si>
  <si>
    <t>2x Warm Pulse</t>
  </si>
  <si>
    <t>Recovery</t>
  </si>
  <si>
    <t>No Limit on number learned</t>
  </si>
  <si>
    <t>Casters learn one class tier earlier</t>
  </si>
  <si>
    <t>Learned one class tier earlier if no Advanced</t>
  </si>
  <si>
    <t xml:space="preserve">There are two cases in which an expert spell can be learned at a lower tier.  The first is if the adept is a caster.  Casters opted to focus </t>
  </si>
  <si>
    <t xml:space="preserve">on wielding the raw might of psynergy over mastering another weapon, and as such are  able to use many more advanced spells one </t>
  </si>
  <si>
    <t xml:space="preserve">tier sooner than their physical counterparts.  Additionally, an adept may opt to focus on learning an expert spell by skipping their </t>
  </si>
  <si>
    <t xml:space="preserve">advanced line entirely.  This extra focus on studying will bring down the class requirement by one tier at the cost of learning an </t>
  </si>
  <si>
    <t>advanced line.  The earliest tier that an adept can learn an expert line is Tier 2 for Physical Adepts, and Tier 1 for Caster Adepts.</t>
  </si>
  <si>
    <t>Recovery spells are treated as a separate type of spell than healing due to the different principles behind them.  While healing spells</t>
  </si>
  <si>
    <t>focus on the aspects of creation that the elements represent, recovery spells are inspired by the tendancies towards Order that the</t>
  </si>
  <si>
    <t xml:space="preserve">Sol fundament represents. </t>
  </si>
  <si>
    <t>Vital Recovery</t>
  </si>
  <si>
    <t>Spirit Recovery</t>
  </si>
  <si>
    <t>Vital Recovery spells focus on purging poisons and other ails from the body.  They remove the effects of Poison, Venom, Sap, Blight,</t>
  </si>
  <si>
    <t>Spirit Recovery spells focus on exorcising malevolent spirits affecing an adept.  They remove the effects of Haunt, Poltergeist,</t>
  </si>
  <si>
    <t>Disease, and Plague.  This is often paired with Spirit and/or Spot Recovery to form a spell group of sorts.</t>
  </si>
  <si>
    <t>Reaper, and Trouble Spirit.  This is often paired with Vital and/or Spot Recovery to form a spell group of sorts.</t>
  </si>
  <si>
    <t>Spot Recovery</t>
  </si>
  <si>
    <t>Spot Recovery spells cure temporary ailments and restore an adept to their senses.  They remove the effects of Delusion, Blindness,</t>
  </si>
  <si>
    <t>Seals, Daze, Sleep, and Stun.  This is often paired with Vital and/or Spirit Recovery to form a spell group of sorts.</t>
  </si>
  <si>
    <t>Health Drain</t>
  </si>
  <si>
    <t>Health Drain spells work by directly sapping health from the target and transferring it to the caster.  The power of the spell is based</t>
  </si>
  <si>
    <t>Psynergy Drain</t>
  </si>
  <si>
    <t>Psynergy Drain spells work by directly sapping the psynergy reserves from the target and using it to restore the caster.  The power</t>
  </si>
  <si>
    <t>on the user's Casting stat vs the target's Warding stat.  Often paired with Psynergy Drain.</t>
  </si>
  <si>
    <t>of the spell is based on the user's Casting stat vs the target's Warding stat.  Often Paired with Health Drain.</t>
  </si>
  <si>
    <t>Dispell</t>
  </si>
  <si>
    <t>These spells have a chance to dispell an enemy group's buffs while leaving their debuffs alone.  Has a high chance of success, but</t>
  </si>
  <si>
    <t>unlike in the original series, is not a guaranteed success.  Includes spells such as Break.</t>
  </si>
  <si>
    <t>Restore</t>
  </si>
  <si>
    <t>These spells have a chance to dispell the debuffs of an allied group while leaving their buffs alone.  Has a high chance of success,</t>
  </si>
  <si>
    <t>but is not guaranteed to work.</t>
  </si>
  <si>
    <t>Buffs</t>
  </si>
  <si>
    <t>No limit on number learned</t>
  </si>
  <si>
    <t>Buffs work by providing a psynergetic enhancement to a specific attribute of an adept.  Buffs cannot be applied indefinitely, though.</t>
  </si>
  <si>
    <t xml:space="preserve">Buffs have a limit to how long they last, and to how much they can stack.  Each buff occupies one of two "slots" associated with an </t>
  </si>
  <si>
    <t>attribute.  Once a "slot" is filled, it cannot simply be overwritten and must either run its course or be dispelled before another buff</t>
  </si>
  <si>
    <t>can take its place.  If only one buff is applied to a stat, then when the second slot is filled the "timer" for the first buff is reset to its</t>
  </si>
  <si>
    <t>original value.  Any further attempt to buff that attribute will have no effect.</t>
  </si>
  <si>
    <t>The attributes that a buff can raise are:  Attack, Defense, Casting, Warding, Agility, and Elemental Resistance.</t>
  </si>
  <si>
    <t>Attributes that can be buffed but not by psynergy are:  Elemental Power, Luck.</t>
  </si>
  <si>
    <t>Standard Buff</t>
  </si>
  <si>
    <t>Standard Buffs work by raising a single stat by 25% for 4 turns (except for Elemental Resistance, which is boosted by 40 points).  Any</t>
  </si>
  <si>
    <t>advanced buffs that are learned must have the standard version of that buff learned as a prerequisite.  Buffs tend to come in pairs,</t>
  </si>
  <si>
    <t>and it is most common to see a pair of a standard and any of the three Advanced buffs.  However, sometimes standard buffs are</t>
  </si>
  <si>
    <t>paired together based on attributes, such as Attack and Defense.  If pairing standard buffs, up to 3 buffs can be grouped up.</t>
  </si>
  <si>
    <t>Attack, Casting, Agility Buffs</t>
  </si>
  <si>
    <t>Defense, Warding, Resistance Buffs</t>
  </si>
  <si>
    <t>Party Buff</t>
  </si>
  <si>
    <t>Party Buffs are an Advanced style of buff that raises a single stat by 12.5% (or 20 points for resistance) for an entire party.  This buff</t>
  </si>
  <si>
    <t>Duration</t>
  </si>
  <si>
    <t>has a 4 turn duration, and requires a standard buff of the same attribute as a prerequisite.</t>
  </si>
  <si>
    <t>Critical Buff</t>
  </si>
  <si>
    <t>15% vulnerability to dispell</t>
  </si>
  <si>
    <t>Lingering Buff</t>
  </si>
  <si>
    <t>for resistance. This buff has a 4 turn duration, but is 15% more susceptable to being dispelled.</t>
  </si>
  <si>
    <t xml:space="preserve">Critical Buffs are advanced buffs that focus the full strength of a buff to fully buff a single stat - 50% for most attributes, and 80 points </t>
  </si>
  <si>
    <t>Lingering Buffs are advanced buffs that draw out the duration of a buff and give it heightened resistance to being dispelled.  The</t>
  </si>
  <si>
    <t>strength of the buff remains the same as the standard version, though - a 25% boost (or 40% for resistance).</t>
  </si>
  <si>
    <t>50% resistance to dispell</t>
  </si>
  <si>
    <t>Debuffs</t>
  </si>
  <si>
    <t>Debuffs work by providing a psynergetic hindrance to a specific attribute of their target.  Debuffs have their own "slots", and do</t>
  </si>
  <si>
    <t>not overwrite buffs.  Like with buffs, there are two slots, and the same rules apply - debuffs cannot be applied infinitely.  Once</t>
  </si>
  <si>
    <t>a "slot" is filled, it must either run its course or be dispelled via Restore effects before another can take its place.  If a second debuff</t>
  </si>
  <si>
    <t>is applied, the first "slot"'s duration is restored to its original value.  Unlike buffs, howsever, debuffs can be naturally shrugged off.</t>
  </si>
  <si>
    <t>The ability to both resist and shrug off a debuff is directly tied to an adept's Luck stat.</t>
  </si>
  <si>
    <t>Must be learned in pairs</t>
  </si>
  <si>
    <t>The attributes that a debuff can lower are:  Attack, Defense, Casting, Warding, Agility, and Elemental Resistance.</t>
  </si>
  <si>
    <t>Standard Debuff</t>
  </si>
  <si>
    <t>There are no debuffs associated with Luck or Elemental Power</t>
  </si>
  <si>
    <t>Standard Debuffs work by lowering a stat by 25% (or 40 points for resistance).  Any advanced debuffs that are learned must first have</t>
  </si>
  <si>
    <t>the standard version of the buff learned as a prerequisite.  Debuffs tend to come in pairs, and it is common to see a pair of a standard</t>
  </si>
  <si>
    <t>buff to any of the three advanced buffs.  However, some adepts opt to learn a pair or trio of related standard buffs instead, such as</t>
  </si>
  <si>
    <t>pairing Attack and Defense, or a trio of Defense, Warding and Resistance.</t>
  </si>
  <si>
    <t>Area Debuff</t>
  </si>
  <si>
    <t>Area Buffs are an Advanced style of debuff that lowers a single stat by 12.5% (or 20 points for resistance) for a targets in a small area.</t>
  </si>
  <si>
    <t>The debuff has a duration of 4, and requires a standard debuff of the same attribute as a prerequisite.</t>
  </si>
  <si>
    <t>Critical Debuff</t>
  </si>
  <si>
    <t>Critical Debuffs are advanced debufs that focus the full strength of a debuff to fully debuff a single stat - dropping it by 50% (or by 80</t>
  </si>
  <si>
    <t>points for resistance).  This debuff has a 4 turn duration, but is 15% more susceptable to Restoring effects, but not to being shrugged</t>
  </si>
  <si>
    <t>off.</t>
  </si>
  <si>
    <t>15% vulnerability to restore</t>
  </si>
  <si>
    <t>Lingering Debuff</t>
  </si>
  <si>
    <t>Lingering Debuffs are an advanced style of debuff that extend the duration and give it heightened resistance to both being dispelled</t>
  </si>
  <si>
    <t>and being shrugged off.  The strength is the same as a standard Debuff - a reduction of 25% of a stat, or 40 points for resistance.</t>
  </si>
  <si>
    <t>50% resistance to restore</t>
  </si>
  <si>
    <t>50% resistance to being shrugged off</t>
  </si>
  <si>
    <t>Ailments</t>
  </si>
  <si>
    <t>Destruction</t>
  </si>
  <si>
    <t>Creation</t>
  </si>
  <si>
    <t>Support</t>
  </si>
  <si>
    <t>While Recovery spells were inspired by the study of the Sol Fundament and its tendancies towards Order, ailment spells were</t>
  </si>
  <si>
    <t>developed by the study of the Luna Fundament and its tendancies towards Chaos.  Unlike other spells, the association with specific</t>
  </si>
  <si>
    <t>roles in based more on the ailments themselves, rather than the type of spell in question.  As a result, the ailments themselves will</t>
  </si>
  <si>
    <t>Poison</t>
  </si>
  <si>
    <t>Venom</t>
  </si>
  <si>
    <t>Venom is a stronger form of poison, damaging 20% of the target's max HP per turn.  Stacks with Sap, Blight, Disease, and Plague.</t>
  </si>
  <si>
    <t xml:space="preserve">Poison works by sapping the health from whoever is afflicted with it.  10% of the target's Max HP is damaged per turn.  Stacks with Sap, </t>
  </si>
  <si>
    <t>Sap</t>
  </si>
  <si>
    <t xml:space="preserve">Sap is a type of poison that drains the energy from whomever is afflicted with it.  10% of the target's Max PP is damage per turn. </t>
  </si>
  <si>
    <t>Blight</t>
  </si>
  <si>
    <t>Blight is a stronger form of Sap, damaging 20% of the target's max PP per turn.  Stacks with Poison, Venom, Disease, and Plague.</t>
  </si>
  <si>
    <t>Disease</t>
  </si>
  <si>
    <t>A psynergetic disease saps the strength from the afflicted and drains their vitals.  Lowers the Attack, Defense, Casting, Warding, and</t>
  </si>
  <si>
    <t>Plague</t>
  </si>
  <si>
    <t>A powerful psynergetic disease that greatly saps the strength from the afflicted.  Lowers the Attack, Defense, Casting, Warding, and</t>
  </si>
  <si>
    <t xml:space="preserve">Agility of the afflicted by 20%, and causes HP and PP damage equal to 20% of the combined value.  Lingers after battle, HP and PP </t>
  </si>
  <si>
    <t xml:space="preserve">Agility of the afflicted by 10%, causes HP and PP damage equal to 10% of the combined value.  Lingers after battle, causes HP and PP </t>
  </si>
  <si>
    <t>Delusion</t>
  </si>
  <si>
    <t>Psynergetic energies mess with the target's vision.  All attacks and psynergy are reduced in accuracy by 30 percent, and djinn attacks</t>
  </si>
  <si>
    <t>lose 15% of their accuracy.  Unlike in the original GS system, even spells and unleashes can miss while the caster is Deluded.</t>
  </si>
  <si>
    <t xml:space="preserve">be defined first, and the spells that are associated with them will be described afterwards.  Like with debuffs, the target's resistance  </t>
  </si>
  <si>
    <t>and ability to shrug off an ailment (if it can be) is based on their Luck stat.</t>
  </si>
  <si>
    <t>Can be shrugged off?</t>
  </si>
  <si>
    <t>Y</t>
  </si>
  <si>
    <t>N</t>
  </si>
  <si>
    <t xml:space="preserve">Blight, Disease, and Plague.  Lingers after battle, causes HP damage on field.  </t>
  </si>
  <si>
    <t xml:space="preserve">Lingers after battle - damaging effects on field occur twice as often.  </t>
  </si>
  <si>
    <t xml:space="preserve">Stacks with Poison, Venom, Disease, and Plague.  Lingers after battle, causes PP damage on field. </t>
  </si>
  <si>
    <t xml:space="preserve">Stacks with Poison, Venom, Disease, and Plague.  Lingers after battle, damaging effects on field occur twice as often.  </t>
  </si>
  <si>
    <t xml:space="preserve">damage on field.  Stacks with Poison, Venom, Sap, Blight, and Debuffs. </t>
  </si>
  <si>
    <t xml:space="preserve">damaging effects occur twice as often on field.  Stacks with Poison, Venom, Sap, Blight, and Debuffs.  </t>
  </si>
  <si>
    <t>Blind</t>
  </si>
  <si>
    <t>A stronger version of delusion, rendering the target nearly unable to see.  All attacks and psynergy have only a 30% chance to succeed,</t>
  </si>
  <si>
    <t xml:space="preserve">and djinn attacks are only 60% accurate. </t>
  </si>
  <si>
    <t>Daze</t>
  </si>
  <si>
    <t>A powerful blow to the head sends the target into a daze.  While in a daze, a target is unable to act.  Any attack that uses casting as a</t>
  </si>
  <si>
    <t>basis for attack will snap a Dazed target out of their daze, but any physically based attacks will not knock the target out of a Daze.</t>
  </si>
  <si>
    <t>Automatically dispelled by Casting based attacks.</t>
  </si>
  <si>
    <t>Sleep</t>
  </si>
  <si>
    <t>A psynergetically induced sleep that forces the target into a deep sleep.  While asleep, the target is unable to act.  Any attack that uses</t>
  </si>
  <si>
    <t>Attack as a basis for attack will snap an asleep target out of their sleep, but any attacks that use Casting as basis for attack will not knock</t>
  </si>
  <si>
    <t>the target out of their sleep.</t>
  </si>
  <si>
    <t>Automatically dispelled by Attack based attacks.</t>
  </si>
  <si>
    <t>Stun</t>
  </si>
  <si>
    <t>The target is paralyzed and unable to move.  While stunned, the target is unable to act.  Unlike Daze and Sleep, no attack will be able</t>
  </si>
  <si>
    <t>to knock the target out of it.</t>
  </si>
  <si>
    <t>Psynergy Seal</t>
  </si>
  <si>
    <t>Blocks the target's use of bestowed unleashes and spells.</t>
  </si>
  <si>
    <t>Djinn Seal</t>
  </si>
  <si>
    <t>Blocks the target's use of djinn and summons.  Does not dispell a summon if one is already on the field.</t>
  </si>
  <si>
    <t>Haunt</t>
  </si>
  <si>
    <t>A set of malevolent spirits retaliate against the aggression of their target.  Those afflicted by haunt have a 50% chance of taking 25%</t>
  </si>
  <si>
    <t>of the damage they deal as damage themselves.  This only applies to the highest damage value they inflict.</t>
  </si>
  <si>
    <t>Poltergeist</t>
  </si>
  <si>
    <t>A powerful set of malevolent spirits that retaliate against aggression.  Those afflicted by the Poltergesist have a 100% chance of taking</t>
  </si>
  <si>
    <t>25% of the damage they deal as damage to themselves.  This applies to the cumulative total of the damage they inflict.</t>
  </si>
  <si>
    <t>Reaper</t>
  </si>
  <si>
    <t>Trouble Spirit</t>
  </si>
  <si>
    <t>A meddlesome spirit haunts the target, instantly sapping their energy in 3 turns.  PP = 0 in 3 turns.</t>
  </si>
  <si>
    <t>A deady spirit haunts the target, instantly taking them down in 3 turns.  HP = 0 in 3 turns.</t>
  </si>
  <si>
    <t>Instant KO</t>
  </si>
  <si>
    <t>Energy Purge</t>
  </si>
  <si>
    <t>A powerful effect that instantly drops a target's psynergy to 0.</t>
  </si>
  <si>
    <t>A powerful effect that instantly drops a target's health to 0.</t>
  </si>
  <si>
    <t>Ailment Rank</t>
  </si>
  <si>
    <t>Ailment Ranks and Grouping</t>
  </si>
  <si>
    <t>Ailments are particularly picky about how they're grouped.  As a general rule, an ailment can only be grouped if a spell of a lower rank</t>
  </si>
  <si>
    <t>Group A:</t>
  </si>
  <si>
    <t>Poison, Venom, Sap, Blight, Disease, Plague</t>
  </si>
  <si>
    <t>Group B:</t>
  </si>
  <si>
    <t>Delusion, Blind</t>
  </si>
  <si>
    <t>Group C:</t>
  </si>
  <si>
    <t>Daze, Sleep, Stun, Psy Seal, Djinn Seal</t>
  </si>
  <si>
    <t>Group D:</t>
  </si>
  <si>
    <t>Haunt, Poltergeist, Reaper, Trouble Spirit, Instant KO, Energy Purge</t>
  </si>
  <si>
    <t>Basic Ailment</t>
  </si>
  <si>
    <t>A basic, Rank 1 ailment spell.  Ailments that can be shrugged off last for 4 turns.</t>
  </si>
  <si>
    <t>Advanced Ailment</t>
  </si>
  <si>
    <t>Ailments that can be shrugged off last for 4 turns.</t>
  </si>
  <si>
    <t>Expert Ailment</t>
  </si>
  <si>
    <t>An expert, Rank 3 ailment.  Requires a Rank 2 ailment spell of the same group.  Ailments that can be shrugged off last for 4 turns.</t>
  </si>
  <si>
    <t>Extended Ailment</t>
  </si>
  <si>
    <t>An extended version of a Basic, Advanced, or Expert spell that can be shrugged off.  Duration of the ailment is increased, and the</t>
  </si>
  <si>
    <t>likelyhood of the target shrugging off the ailment is reduced by 50%</t>
  </si>
  <si>
    <t>Area Ailment</t>
  </si>
  <si>
    <t>A version of an ailment that strikes a small area.  Only ailments that can be shrugged off are applicable.  Group B ailments are</t>
  </si>
  <si>
    <t>automatically given a small area.</t>
  </si>
  <si>
    <t>Enhancements</t>
  </si>
  <si>
    <t>Enhancements are a type of spell inspired by Ailments.  While ailments are chaos used to inflict harm on a foe, enhancements are</t>
  </si>
  <si>
    <t>chaos used to empower an ally.  Unlike Ailments, all Enhancements are single-target effects.</t>
  </si>
  <si>
    <t>Enchant/Power</t>
  </si>
  <si>
    <t>Adds an enchantment of a specific elemental aspect to the target's weapon.  When the enchanted target attacks, uses an unleash, or</t>
  </si>
  <si>
    <t>Enchant/Effect</t>
  </si>
  <si>
    <t>Adds an enchantment of a debuff or ailment to the target's weapon.  When the enchanted target attacks, uses an unleash, or a power</t>
  </si>
  <si>
    <t>attack, the enchant triggers.  The trigger causes a chance for the effect to be inflicted upon the target.  The effectiveness of the enchant</t>
  </si>
  <si>
    <t>is based on the Enchanter's Element Level, instead of the attacker's.</t>
  </si>
  <si>
    <t>Reflect/Power</t>
  </si>
  <si>
    <t>Revival</t>
  </si>
  <si>
    <t>Restores a fallen ally to fighting shape.  Comes in two tiers of power - Spell Tier 1 revives an ally to anywhere between 20-40% health</t>
  </si>
  <si>
    <t>and is learned at Class Tier 2.  Revival Spells evolve to Spell Tier 2 at Class Tier 4, and revive an ally to anywhere between 60-80% health.</t>
  </si>
  <si>
    <t>Unlike the original games, no spells revive to full.</t>
  </si>
  <si>
    <t xml:space="preserve">inflicts damage of the enchantment's element instead of that of the triggering attack.  The damage is affected by the enchanter's </t>
  </si>
  <si>
    <t>elemental power, instead of the attacker's.</t>
  </si>
  <si>
    <t xml:space="preserve">a power attack, the enchant triggers.  This trigger deals damage to the target equal to ~25% of the damage of the triggering attack, but </t>
  </si>
  <si>
    <t>Adds an enchantment of a specific elemental aspect to the target as a protective barrier.  When the target is attacked, the attacker takes</t>
  </si>
  <si>
    <t>damage roughly equal to 25% of the damage they inflicted.  The damage is affected by the enchanter's elemental power, instead of the</t>
  </si>
  <si>
    <t>target's.</t>
  </si>
  <si>
    <t>Reflect/Effect</t>
  </si>
  <si>
    <t>Adds a reflective barrier to the target.  When that target is targeted by an attack of spell that inflicts a debuff or ailment, the attacker</t>
  </si>
  <si>
    <t>has a chance to be inflicted by the effect as well, and at equal chance.</t>
  </si>
  <si>
    <t>Shield/Power</t>
  </si>
  <si>
    <t>Adds a shield of a specific elemental aspect to the target equal to a quarter of the caster's HP.  The shield takes a quarter of the damage</t>
  </si>
  <si>
    <t>the target would have taken by the attack, and has an elemental resistance equal to that of the caster's appropriate elemental power.</t>
  </si>
  <si>
    <t>The shield will break when all the HP has been expended, and will automatically dispell after 4 turns.</t>
  </si>
  <si>
    <t>Shield/Effect</t>
  </si>
  <si>
    <t>Adds a barrier of a specific ailment or effect to the target.  When the target is attacked, the attacker has a chance to be inflicted by that</t>
  </si>
  <si>
    <t>effect.  The effectiveness of the effect is based on the Enchanter's Element Level, rather than the target's.</t>
  </si>
  <si>
    <t>Ailments also have one other unique aspect to them - unlike all other spells, ailments are restricted based on an adept's fundamental</t>
  </si>
  <si>
    <t>affinity.  Simply put, if the elemental aspects that the adept's current class don't make logical sense to inflict a specific ailment, then it</t>
  </si>
  <si>
    <t>cannot be done.  For example, Lightning makes little sense to inflict poison, but makes plenty of sense in inflicing stun or seal.</t>
  </si>
  <si>
    <t xml:space="preserve">is known as well.  Most adepts have to start with a Rank 1 ailment in a group, though specialist adepts may start with a Rank 2 instead.  </t>
  </si>
  <si>
    <t>Spells may be learned in groups of 2 or 3, though Group B and C spells can be learned as an individual spell.</t>
  </si>
  <si>
    <t xml:space="preserve">Specialist Adepts are defined as an adept who specializes in a single Fundament, rather than using two.  Affinities associated with </t>
  </si>
  <si>
    <t>specialist adepts include:  Zenith, Clear, and Nadir</t>
  </si>
  <si>
    <t xml:space="preserve">An advanced, Rank 2 ailment.  Requires a Rank 1 ailment spell of the same group.  Specialists may bypass the Rank 1 requirement.   </t>
  </si>
  <si>
    <t>Ct%</t>
  </si>
  <si>
    <t>Un%</t>
  </si>
  <si>
    <t>CTP</t>
  </si>
  <si>
    <t>UNP</t>
  </si>
  <si>
    <t>ELP</t>
  </si>
  <si>
    <t>ELR</t>
  </si>
  <si>
    <t>Attack</t>
  </si>
  <si>
    <t>Critical</t>
  </si>
  <si>
    <t>Howling</t>
  </si>
  <si>
    <t>Bestowed</t>
  </si>
  <si>
    <t>ATK vs DEF</t>
  </si>
  <si>
    <t>To the left is a template card of sorts that will be used here to detail how weapons work in the Mk II System.  Unlike in the original Golden Sun,</t>
  </si>
  <si>
    <t>which simply treated different weapon types as different sources of an attack stat, and unlike Dark Dawn which also treated them as different</t>
  </si>
  <si>
    <t>sources of a weapon proficiency stat, the Mk II system has each and every weapon type a specific role in combat.  In addition, there's two</t>
  </si>
  <si>
    <t xml:space="preserve">variants on each weapon type, allowing you different approaches to that role, and there are cursed variants of those as well.  While some </t>
  </si>
  <si>
    <t>weapon types will most certainly be stronger than others, those stronger weapons may very well be unsuited against certain groups of foes.</t>
  </si>
  <si>
    <t>When selecting your weapon types, think about how the character fights, and how they'd approach various situations.  While their signature</t>
  </si>
  <si>
    <t>weapons may be good, having a backup that makes sense for them in situational circumstances is important.  You never know when your axe</t>
  </si>
  <si>
    <t xml:space="preserve">may wind up causing more trouble for you, or when a light blade may be favored over a sword. </t>
  </si>
  <si>
    <t>The stat boosts each weapon gives aren't just to attack.  Rather, each weapon has what's called a "base value".  This value is then weighted on</t>
  </si>
  <si>
    <t xml:space="preserve">these stats, and tends to do so in a way that helps the weapon serve its purpose.  Axes may be powerful, but they leave you open.  Bows may </t>
  </si>
  <si>
    <t>be weak, but they tend to strike wider areas.   Additionally, weapon damage isn't always attack vs defense.  A staff wielder isn't likely to hit a</t>
  </si>
  <si>
    <t xml:space="preserve">monster upside the head with what amounts to a large magical stick - you're more likely to see them send a pulse of magic through it.  There </t>
  </si>
  <si>
    <t>four different things that are looked at for this - the damage type of the standard attack, of the critical hit, of the Howling Unleash, and of the</t>
  </si>
  <si>
    <t>Bestowed Unleash.  These can differ even between subtypes of a weapon, so it's important to pay attention even to what subtype of weapon</t>
  </si>
  <si>
    <t>you use.</t>
  </si>
  <si>
    <t xml:space="preserve">In addition to different stat boosts and damage types, each weapon has their own trends for unleashes.  Axes, for example, rarely inflict </t>
  </si>
  <si>
    <t>ailments, instead opting to crush stats instead.  A blade, on the other had, is much more about anti-barrier tactics, going after priority and</t>
  </si>
  <si>
    <t>barrier piercing skills.  Finally, each weapon has an innate trait unique to that weapon type.  Axes always have a chance to inflict daze, swords</t>
  </si>
  <si>
    <t>are the only weapon type to have two entirely different unleashes, etc.</t>
  </si>
  <si>
    <t>Below are the abbreviations and what each of them stand for.  When reading these cards, please keep this in mind.</t>
  </si>
  <si>
    <t>Weapon Type</t>
  </si>
  <si>
    <t>Brief Description</t>
  </si>
  <si>
    <t>Unleash Trends</t>
  </si>
  <si>
    <t>Weapon Trait</t>
  </si>
  <si>
    <t>Additional health the weapon type provides</t>
  </si>
  <si>
    <t>Additional psynergy the weapon type provides</t>
  </si>
  <si>
    <t>Boost to attack power</t>
  </si>
  <si>
    <t>Boost to casting power</t>
  </si>
  <si>
    <t>Boost to defense</t>
  </si>
  <si>
    <t>Boost to warding</t>
  </si>
  <si>
    <t>Boost to agility</t>
  </si>
  <si>
    <t>Boost to luck</t>
  </si>
  <si>
    <t>Weapon's critical hit efficiency (percentage of attacker's level used in formula)</t>
  </si>
  <si>
    <t>Elemental power added (applies only to unleash element)</t>
  </si>
  <si>
    <t>Elemental resistance added (applies to all elements)</t>
  </si>
  <si>
    <t>Offense vs Defense stats for standard attacks, and any additional traits</t>
  </si>
  <si>
    <t>Offense vs Defense stats for Critical Hits, and any additional traits</t>
  </si>
  <si>
    <t>Offense vs Defense stats for Bestowed Unleashes, and any additional traits</t>
  </si>
  <si>
    <t>Battle Axes</t>
  </si>
  <si>
    <t>War Axes</t>
  </si>
  <si>
    <t>These axes tend to have a blade on both sides of the axe.</t>
  </si>
  <si>
    <t>These axes typically have a blade on a single side.</t>
  </si>
  <si>
    <t>Cursed War Axe</t>
  </si>
  <si>
    <t>These axes typically have a blade on a single side.  They emit an ominous aura.</t>
  </si>
  <si>
    <t>These axes tend to have a blade on both sides of the axe.  They emit an eerie aura.</t>
  </si>
  <si>
    <t>a big weakness - they leave the user a bit open to attack.</t>
  </si>
  <si>
    <t>Cursed Battle Axe</t>
  </si>
  <si>
    <t>In regards to cursed weapons, an effort has been made to allow them for serious consideration for use, even without the aid of a Cleric's Ring to negate the curse.  Cursed weapons, by their</t>
  </si>
  <si>
    <t>unleashes tend to be a bit nastier as well.</t>
  </si>
  <si>
    <t>swords do not normally boost defense, it would only be fitting that a sword called "The Defender" would boost defense by a bit.  Such outliers do exist, though they are rare even among</t>
  </si>
  <si>
    <t>artifacts.</t>
  </si>
  <si>
    <t>Weapon's base critical hit rate (checked after howling unleash rate)</t>
  </si>
  <si>
    <t>ATK vs DEF, may inflict daze</t>
  </si>
  <si>
    <t>Axes have a chance to inflict daze on top of any other damage or effect they may have.</t>
  </si>
  <si>
    <t>Cursed Battle Axes tend to have much of the same types of unleashes as standard battle axes, though some may also cripple a target's agility instead.</t>
  </si>
  <si>
    <t>Cursed War Axes tend to have much of the same types of unleashes as standard war axes, though some may also cripple a target's agility instead.</t>
  </si>
  <si>
    <t xml:space="preserve">Spears are a classic weapon of war designed to pierce through a foe's armor.  They're one of the strongest weapon classes out there, but they can't be as easily swung as other weapon types. </t>
  </si>
  <si>
    <t>The longer shaft and precision strikes needed tend to have them sacrificing a bit of speed as a result.</t>
  </si>
  <si>
    <t>Lances</t>
  </si>
  <si>
    <t>A pole mounted weapon with a sharp point attached to the end.</t>
  </si>
  <si>
    <t>A pole mounted weapon with a large conical section designed to strike enemies</t>
  </si>
  <si>
    <t>Cursed Spears</t>
  </si>
  <si>
    <t>Cursed Lances</t>
  </si>
  <si>
    <t>ATK vs DEF, Pierce 5% WP</t>
  </si>
  <si>
    <t>ATK vs DEF, Pierce 10% WP</t>
  </si>
  <si>
    <t>All spear attacks ignore a certain amount of defense.</t>
  </si>
  <si>
    <t>Spear unleashes focus on using an concentrated point of elemental power to cripple the target.  This can cause things such as loss of agility or lowered attack or defense.  The difference between howling and bestowed unleashes is that bestowed unleashes have a weaker version of the effect, but pierce more defense.</t>
  </si>
  <si>
    <t>Cursed Spear unleashes focus on using an concentrated point of elemental power to cripple the target.  This can cause things such as loss of agility or lowered attack or defense.  The difference between howling and bestowed unleashes is that bestowed unleashes have a weaker version of the effect, but pierce more defense.</t>
  </si>
  <si>
    <t>While swords are not the most powerful weapon, they are the most iconic.  Swords tend to be your average weapon, specializing in nothing in particular.  However, unlike all other weapons,</t>
  </si>
  <si>
    <t>Straight Swords</t>
  </si>
  <si>
    <t>Curved Swords</t>
  </si>
  <si>
    <t>Cursed Straight Swords</t>
  </si>
  <si>
    <t>Cursed Curved Swords</t>
  </si>
  <si>
    <t xml:space="preserve"> ATK vs DEF</t>
  </si>
  <si>
    <t>Straight Sword unleashes tend to focus on affecting more caster-oriented effects, such as lowering casting, sealing spells, and draining PP.  There is a wide variety of effects to choose from, and while they may not be as concentrated of an effect, unleashes happen more often with swords than with other weapon types.</t>
  </si>
  <si>
    <t>Straight bladed hand-and-half or two handed swords, such as broadswords.</t>
  </si>
  <si>
    <t>Large curved-bladed swords such as a scimitar or tulwar.</t>
  </si>
  <si>
    <t>Curved Sword unleashes tend to focus on more physically oriented stats, such as lowering defense, inflicting stun, or draining HP.  There are a wide variety of effects to choose from, and though they may not be as focused as other weapon types, unleashes happen more often.</t>
  </si>
  <si>
    <t>Straight Sword unleashes tend to focus on affecting more caster-oriented effects, such as lowering casting, sealing spells, and draining PP.  Cursed versions differ from their standard counterparts in that more severe inflictions, such as Sap and Energy Purge are possible.</t>
  </si>
  <si>
    <t>Curved Sword unleashes tend to focus on more physically oriented stats, such as lowering defense, inflicting stun, or draining HP.  Cursed versions differ from their standard counter part in that more severe inflictions, such as Poison and Instant KO are possible.</t>
  </si>
  <si>
    <t>may not be quite as strong as your standard sword, they tend to be good at making openings that other weapons typically cannot.</t>
  </si>
  <si>
    <t>Talons</t>
  </si>
  <si>
    <t>A set of metal blades worn on the hand as though they were a glove.</t>
  </si>
  <si>
    <t>A thick blade-like spike worn on the hand as though it were a glove.</t>
  </si>
  <si>
    <t>Claw-type weapons have a 25% chance to counter melee-ranged attacks.</t>
  </si>
  <si>
    <t>Claw unleashes tend to focus on crippling a foe and leaving them open for attack.  They tend to lower defenses, and sometimes are tipped in various types of poisons.  They are one of the two weapon types capable of inflicting the disease ailment.</t>
  </si>
  <si>
    <t>Talon unleashes tend to focus on shutting down a foe, rendering them unable to fight back.  They tend to lower various offenses, cut down a target's speed, and can be dipped in various debilitating fluids that allow them to send their target into a daze, put them to sleep, stun them or seal their spells.</t>
  </si>
  <si>
    <t>Cursed Claws</t>
  </si>
  <si>
    <t>Cursed Talons</t>
  </si>
  <si>
    <t>Claw unleashes tend to focus on crippling a foe and leaving them open for attack.  They tend to lower defenses, and can have potent venoms.  It is possible for cursed claws to inflict instant KO or even have a reaper like effect on their targets.</t>
  </si>
  <si>
    <t>Blades tend to be known for the speed and agility that they are used.  It is quite common for blade wielders to strike an enemy before they can react, and some blades can even pierce barriers,</t>
  </si>
  <si>
    <t>sending their protective energies back onto their user.  As such, blades tend to be used when either swift action or anti-barrier tactics must be taken.</t>
  </si>
  <si>
    <t>ATK vs DEF, absolute priority</t>
  </si>
  <si>
    <t>Light Blades</t>
  </si>
  <si>
    <t>Katana</t>
  </si>
  <si>
    <t>Swords with a  thin, slender blade often meant more for thrusting than slashing.</t>
  </si>
  <si>
    <t>Curved oriental weapons iconic to their cultural origin, often used for quick strikes.</t>
  </si>
  <si>
    <t>The critical strikes of  blades take absolute priority, before even barriers can be raised.</t>
  </si>
  <si>
    <t>Cursed Blades</t>
  </si>
  <si>
    <t>Cursed Katana</t>
  </si>
  <si>
    <t>Light blades have heightened priority with their unleashes, though not as much priority as barriers themselves.  Rather, they focus more on turning barriers in on themselves, destroying the barrier while causing additional damage based on the protective power of the barrier.  Some light blades pierce a little defense as well.</t>
  </si>
  <si>
    <t>ATK vs DEF, +1 priority</t>
  </si>
  <si>
    <t>Katana have absolute priority with all of their unleashes, embracing the idea that barriers can't be raised if the caster isn't there to raise them.  In addition, Katana can have a dispelling effect, undoing the effects of buffs and enhancements.</t>
  </si>
  <si>
    <t>Light blades have heightened priority with their unleashes, though not as much priority as barriers themselves.  In addition to the Barrier Reflux ability of their standard counterparts, Cursed Blades can strike vital points on their targets, inflicting KO or Energy Purges on them.</t>
  </si>
  <si>
    <t>Katana have absolute priority with all of their unleashes, embracing the idea that barriers can't be raised if the caster isn't there to raise them.  In addition, Katana can have a dispelling effect, undoing the effects of buffs and enhancements.  Cursed Katanas can also inflict KO or Energy Purge on their targets.</t>
  </si>
  <si>
    <t>Maces tend to be used by those needing to shut down casters.  Infused with not only an extra bit of oomph, they have special enchantments forged into them that allow them deplete,</t>
  </si>
  <si>
    <t>disable, and defeat any casters that they oppose.</t>
  </si>
  <si>
    <t>Hammers</t>
  </si>
  <si>
    <t>A type of club with a heavy weighted end, usually round.</t>
  </si>
  <si>
    <t>A weapon based on the crafting tool, with one or two flat heads at the weighted end.</t>
  </si>
  <si>
    <t>The unleashes of maces tend to be about weakening the defenses of a caster, lowering their Warding and Resistance stats.  Some maces can inflict sap or blight, and sealing effects tend to be somewhat common.  PP drain happens often as well.</t>
  </si>
  <si>
    <t>The unleashes of hammers tend to be about weakening the offenses of a caster, such as their casting and agility.  They are the only weapon type able to lower a target's elemental power, as well.  They can also inflict Sap, Blight, and Seals.</t>
  </si>
  <si>
    <t>The unleashes of maces tend to be about weakening the defenses of a caster, lowering their Warding and Resistance stats.  Some maces can inflict sap or blight, and sealing effects tend to be somewhat common.  PP drain happens often as well.  Cursed maces can also trigger Trouble Spirits and Energy Purges.</t>
  </si>
  <si>
    <t>The unleashes of hammers tend to be about weakening the offenses of a caster, such as their casting and agility.  They are the only weapon type able to lower a target's elemental power, as well.  They can also inflict Sap, Blight, and Seals.  Cursed Hammers can also trigger Trouble Spirits and Energy Purges.</t>
  </si>
  <si>
    <t>Cursed Maces</t>
  </si>
  <si>
    <t>Cursed Hammers</t>
  </si>
  <si>
    <t>Martial Artists tend to focus on the aspects of Chi and Ki.  Fist weapons tap into these aspects, allowing a martial artist to strike their foes in ways they don't expect by using pulses of these</t>
  </si>
  <si>
    <t>forces in conjunction with their strikes.</t>
  </si>
  <si>
    <t>Knuckles</t>
  </si>
  <si>
    <t>Gloves</t>
  </si>
  <si>
    <t>A weapon worn on the knuckles designed to reinforce punches with Ki.</t>
  </si>
  <si>
    <t>A glove worn on the hands that acts as a conduit for the wielder's Chi.</t>
  </si>
  <si>
    <t>ATK vs WRD</t>
  </si>
  <si>
    <t>CST vs DEF</t>
  </si>
  <si>
    <t>Fists combine physical and energy attacks, and can ignore half of a barrier's strength.</t>
  </si>
  <si>
    <t>Cursed Knuckles</t>
  </si>
  <si>
    <t>Cursed Gloves</t>
  </si>
  <si>
    <t>Unleashes for knuckles tend to lower the target's warding stat, or are otherwise raw power unleashes.  Some can mess with the target's chi, inflicting ailments such as daze or delusion.</t>
  </si>
  <si>
    <t>Unleashes for gloves tend to lower the target's defense stat, or are otherwise raw power unleashes.  Some can mess with the target's chi, inflicting ailments such as daze or delusion.</t>
  </si>
  <si>
    <t>Unleashes for knuckles tend to lower the target's warding stat, or are otherwise raw power unleashes.  Some can mess with the target's chi, inflicting ailments such as daze or delusion.  The effects of Cursed Knuckles tend to be more potent or work more often.  Cursed Knuckles can also inflict Energy Purge.</t>
  </si>
  <si>
    <t>Unleashes for gloves tend to lower the target's defense stat, or are otherwise raw power unleashes.  Some can mess with the target's chi, inflicting ailments such as daze or delusion.  The effects of Cursed Gloves tend to be more potent or work more often.  Cursed Gloves can also inflict Energy Purge.</t>
  </si>
  <si>
    <t>Unlike all other weapons, bows specialize in striking an area.  The magnitude of their unleashes are stronger, and they're the only weapon type to be able to strike a moderate range.  They're</t>
  </si>
  <si>
    <t>also the only weapon type to have no single-target unleashes.</t>
  </si>
  <si>
    <t>A bow with magical energies woven through it.  It's arrows are made of energy.</t>
  </si>
  <si>
    <t>A typical bow made for shooting physical projectiles.</t>
  </si>
  <si>
    <t>The unleashes for all bows have a moderate magnitude instead of a low magnitude.</t>
  </si>
  <si>
    <t>CST vs WRD</t>
  </si>
  <si>
    <t>All howling unleashes strike a small area.  Bestowed unleashes either have a different effect or strike a moderate area instead.  Bows typically inflict debuffs, most commonly agility.  Some can work to drain HP instead.</t>
  </si>
  <si>
    <t>All howling unleashes strike a small area.  Bestowed unleashes either have a different effect or strike a moderate area instead.  Bows typically inflict debuffs, most commonly agility.  Some can work to drain PP instead.</t>
  </si>
  <si>
    <t>Cursed Long Bows</t>
  </si>
  <si>
    <t>Cursed Mystic Bows</t>
  </si>
  <si>
    <t>Long Bows</t>
  </si>
  <si>
    <t>Mystic Bows</t>
  </si>
  <si>
    <t>All howling unleashes strike a small area.  Bestowed unleashes either have a different effect or strike a moderate area instead.  Bows typically inflict debuffs, most commonly agility.  Some can work to drain HP instead, or inflict poison.</t>
  </si>
  <si>
    <t>All howling unleashes strike a small area.  Bestowed unleashes either have a different effect or strike a moderate area instead.  Bows typically inflict debuffs, most commonly agility.  Some can work to drain PP instead, or inflict sap.</t>
  </si>
  <si>
    <t xml:space="preserve">A small bladed weapon designed to pierce a target's spell defenses.  Daggers also tend to have a higher critical hit rate and power due to the more precise way they're used, so while they </t>
  </si>
  <si>
    <t>lack in power, they make up for it in other ways.</t>
  </si>
  <si>
    <t>Athames</t>
  </si>
  <si>
    <t>Cursed Daggers</t>
  </si>
  <si>
    <t>Cursed Athames</t>
  </si>
  <si>
    <t xml:space="preserve">Short blades made for close piercing attacks.  </t>
  </si>
  <si>
    <t>Short ritual blades brimming with alchemical energies.</t>
  </si>
  <si>
    <t>ATK vs WRD, Pierce 10% WP</t>
  </si>
  <si>
    <t>CST vs WRD, Pierce 10% WP</t>
  </si>
  <si>
    <t>Dagger unleashes have a chance to score a critical hit.</t>
  </si>
  <si>
    <t>Dagger unleashes tend to trigger smaller ailments, such as delusion and psy seal.  They can also trigger some debuffs, such as against agility and resistance.   Often, but not always, dagger unleashes will pierce the target's warding by a small percentage.</t>
  </si>
  <si>
    <t>Athame unleashes tend to trigger ailments targeting vitals, such as poison, sap, and HP and PP drain effects.  They can also trigger debuffs, such as against agility and resistance.  Often, but not always, athame unleashes will pierce the target's warding by a small percentage.</t>
  </si>
  <si>
    <t>Cursed Dagger unleashes tend to trigger  ailments such as Blind and KO.  They can also trigger some debuffs, such as against agility and resistance.   Often, but not always, dagger unleashes will pierce the target's warding by a small percentage.</t>
  </si>
  <si>
    <t>Cursed Athame unleashes tend to trigger ailments targeting vitals, such as venom, blight, and energy purge effects.  They can also trigger debuffs, such as against agility and resistance.  Often, but not always, athame unleashes will pierce the target's warding by a small percentage.</t>
  </si>
  <si>
    <t>Scythes are known more as a symbol than a weapon.  They are known as a symbol of fear and death, and as such are designed in a way to capitalize on that.  As such, scythes may not be as</t>
  </si>
  <si>
    <t>strong as other weapons, but they have great potential when working with ailments.</t>
  </si>
  <si>
    <t>War Scythes</t>
  </si>
  <si>
    <t>Mystic Scythes</t>
  </si>
  <si>
    <t>Cursed War Scythes</t>
  </si>
  <si>
    <t>Cursed Mystic Scythes</t>
  </si>
  <si>
    <t>A scythe with a metal blade coated in various toxins.</t>
  </si>
  <si>
    <t>War Scythes are able to inflict any number of ailments, and are among the few capable of inflicting the Disease ailment.</t>
  </si>
  <si>
    <t>Mystic Scythes are able to inflict any number of ailments, and are among the few capable of inflicting the Disease ailment.</t>
  </si>
  <si>
    <t>Cursed scythe unleashes can be of any ailment, even Disease, Plague, Instant KO, Energy Purge, and other severe maladies.</t>
  </si>
  <si>
    <t>Staves are the iconic weapons of casters - long shafts of wood or metal designed to channel and empower the spells they cast.  They may not be much in terms of physical might, but their</t>
  </si>
  <si>
    <t>effect on spells more than makes up for it.</t>
  </si>
  <si>
    <t>Rods</t>
  </si>
  <si>
    <t>A long shaft of metal or wood with an ornate head.</t>
  </si>
  <si>
    <t>A long shaft of metal or wood with a large jewel or crystal imbedded at the head.</t>
  </si>
  <si>
    <t>Cursed Staves</t>
  </si>
  <si>
    <t>Cursed Rods</t>
  </si>
  <si>
    <t>Ankhs innately nullify 10% of all damage that uses the CST stat as its source.</t>
  </si>
  <si>
    <t>Crosses</t>
  </si>
  <si>
    <t>Cursed Ankhs</t>
  </si>
  <si>
    <t>Cursed Crosses</t>
  </si>
  <si>
    <t>Staves grant PP recovery equal to 10% of the staff's battle power.</t>
  </si>
  <si>
    <t>Ankhs are a weapon chosen by those whom have a mind to help and support others rather than bring harm to others.  While they lack in raw might, they make up for it in their defensive</t>
  </si>
  <si>
    <t>capabilities, protecting the wielder so that they can concentrate more on their allies.</t>
  </si>
  <si>
    <t>A long staff adopting the symbolic shape of an ankh.</t>
  </si>
  <si>
    <t>A long staff adopting the symbolic shape of a cross.</t>
  </si>
  <si>
    <t>Ankh unleashes tend to focus more on restoring the caster.  As a result, unleashes are almost exclusively HP and PP drain effects.  It is the only type of weapon with unleashes that can drain both at once.</t>
  </si>
  <si>
    <t>Cross unleashes tend to focus more on shutting down the target.  The most common effects tend to be Delusion, Sleep, Seal, and PP damage.  They can also trigger a break effect on the foe.</t>
  </si>
  <si>
    <t>Cursed Ankhs invert the protective blessings, and have radically different unleashes from their standard counterparts.  They tend to inflict Haunt and Poltergeist, Energy Purge, Reaper and Trouble Spirit.</t>
  </si>
  <si>
    <t>Cursed Crosses tend to have much more sinister unleashes than their standard counterparts.  These tend to include instant KO, Venom, Blight, and Energy Purge.</t>
  </si>
  <si>
    <t>All maces inflict an additional 10% of the damage they deal to the target's PP.</t>
  </si>
  <si>
    <t>swords have two completely different unleashes for their howling and bestowed unleash, lending them to be a versatile option in combat.</t>
  </si>
  <si>
    <t xml:space="preserve">Axes are all about raw power.  They tend to deal crushing or slashing damage, and are more about debilitating a foe with an overwhelming might than anything fancy.  However, axes do have </t>
  </si>
  <si>
    <t>Claws tend to be a tricky and unpredictable type of weapon.  Those who wield them tend to be crafty in how they use them, often getting in quick hits even when defending.  Though they</t>
  </si>
  <si>
    <t>Talon unleashes tend to focus on shutting down a foe, rendering them unable to fight back.  They tend to lower various offenses, cut down a target's speed, and can be dipped in various debilitating substances with a variety of disabling effects.  The cursed variety of Talons can also cause an Energy Purge on the target, as well as trigger troublesome spirits.</t>
  </si>
  <si>
    <t>A scythe with an energy blade with various maledictions woven within it.</t>
  </si>
  <si>
    <t>All maledictions preformed while wielding a scythe have an additional chance of infliction with a moderate magnitude.</t>
  </si>
  <si>
    <t>Staff unleashes typically work to disable and otherwise hinder a target's physical ability, inflicting ailments such as stun, sleep, and delusion.  ATK and RES debuffs are also common.</t>
  </si>
  <si>
    <t>Rod unleashes typically work to affect a target's spell casting ability.  Common effects include seals, sap, spirits, and HP/PP draining effects.  CST and AGL debuffs are also common.</t>
  </si>
  <si>
    <t>Staff unleashes typically work to disable and otherwise hinder a target's physical ability, inflicting ailments such as stun, sleep, and delusion.  ATK and RES debuffs are also common.  Cursed staves also throw in ailments such as instant KO, Reaper, Haunt, and Poltergeist.</t>
  </si>
  <si>
    <t>Rod unleashes typically work to affect a target's spell casting ability.  Common effects include seals, sap, spirits, and HP/PP draining effects.  CST and AGL debuffs are also common.  Cursed rods also throw in ailments such as Energy Purge, Blight, Haunt, and Poltergeist.</t>
  </si>
  <si>
    <t>very nature, are a bit more nasty than their normal counterparts.  As a whole, they tend to have an additional boost to their positive aspects, and a reduction in their negative aspects.  Their</t>
  </si>
  <si>
    <t>Finally, these cards refer specifically to the weapon types as a whole - they do not take into consideration individual boosts that may be granted by specific artifacts.  For example, though</t>
  </si>
  <si>
    <t>Weapon's base howling unleash rate (checked before Critical Hit rate)</t>
  </si>
  <si>
    <t>Weapon's unleash power (percentage of weapon's base power added)</t>
  </si>
  <si>
    <t>Offense vs Defense stats for Howling Unleashes, and any additional traits</t>
  </si>
  <si>
    <t>War Axes tend to focus more on crippling a target's offensive stats with more precise, well aimed strikes.  The main difference between their Howling and Bestowed unleash is often in the severity or the likelihood of the effect taking hold.</t>
  </si>
  <si>
    <t>Battle Axes focus more on the sheer might of the weapon rather than relying on well aimed blows.  This might tends to cripple the target's defenses, leaving them more vulnerable to further attack.  The differences between the howling and bestowed unleashes tend to be either the potency of the effect, or the likelihood that it'll take hold.</t>
  </si>
  <si>
    <t>Lance unleashes use the elements to trigger an ailment based on the aspect of the attack.  For example, lightning could trigger stun, while crystal could trigger seal.  Bestowed unleashes differ from howling ones by trading a small amount of power to be able to strike a small area.</t>
  </si>
  <si>
    <t>Cursed Lance unleashes use the elements to trigger an ailment based on the aspect of the attack.  For example, lightning could trigger stun, while crystal could trigger seal.  Bestowed unleashes differ from howling ones by trading a small amount of power to be able to strike a small area.</t>
  </si>
  <si>
    <t>Swords have different unleashes for their Howling and Bestowed unleashes.</t>
  </si>
</sst>
</file>

<file path=xl/styles.xml><?xml version="1.0" encoding="utf-8"?>
<styleSheet xmlns="http://schemas.openxmlformats.org/spreadsheetml/2006/main" xmlns:mc="http://schemas.openxmlformats.org/markup-compatibility/2006" xmlns:x14ac="http://schemas.microsoft.com/office/spreadsheetml/2009/9/ac" mc:Ignorable="x14ac">
  <fonts count="20" x14ac:knownFonts="1">
    <font>
      <sz val="11"/>
      <color theme="1"/>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009C65"/>
      <name val="Calibri"/>
      <family val="2"/>
      <scheme val="minor"/>
    </font>
    <font>
      <sz val="11"/>
      <color rgb="FF00069C"/>
      <name val="Calibri"/>
      <family val="2"/>
      <scheme val="minor"/>
    </font>
    <font>
      <sz val="11"/>
      <color rgb="FF65009C"/>
      <name val="Calibri"/>
      <family val="2"/>
      <scheme val="minor"/>
    </font>
    <font>
      <b/>
      <sz val="11"/>
      <color theme="1"/>
      <name val="Calibri"/>
      <family val="2"/>
      <scheme val="minor"/>
    </font>
    <font>
      <i/>
      <sz val="11"/>
      <color theme="1"/>
      <name val="Calibri"/>
      <family val="2"/>
      <scheme val="minor"/>
    </font>
    <font>
      <u/>
      <sz val="11"/>
      <color theme="10"/>
      <name val="Calibri"/>
      <family val="2"/>
      <scheme val="minor"/>
    </font>
    <font>
      <sz val="11"/>
      <color theme="1"/>
      <name val="Valhalla"/>
    </font>
    <font>
      <b/>
      <sz val="11"/>
      <color theme="0"/>
      <name val="Calibri"/>
      <family val="2"/>
      <scheme val="minor"/>
    </font>
    <font>
      <b/>
      <i/>
      <sz val="20"/>
      <color theme="1"/>
      <name val="Calibri"/>
      <family val="2"/>
      <scheme val="minor"/>
    </font>
    <font>
      <sz val="11"/>
      <color rgb="FFFF0000"/>
      <name val="Calibri"/>
      <family val="2"/>
      <scheme val="minor"/>
    </font>
    <font>
      <b/>
      <u/>
      <sz val="11"/>
      <color theme="1"/>
      <name val="Calibri"/>
      <family val="2"/>
      <scheme val="minor"/>
    </font>
    <font>
      <b/>
      <sz val="22"/>
      <color theme="1"/>
      <name val="Calibri"/>
      <family val="2"/>
      <scheme val="minor"/>
    </font>
    <font>
      <b/>
      <i/>
      <sz val="11"/>
      <color theme="1"/>
      <name val="Calibri"/>
      <family val="2"/>
      <scheme val="minor"/>
    </font>
    <font>
      <sz val="11"/>
      <color theme="1"/>
      <name val="Calibri"/>
      <family val="2"/>
      <scheme val="minor"/>
    </font>
    <font>
      <sz val="11"/>
      <color theme="0"/>
      <name val="Calibri"/>
      <family val="2"/>
      <scheme val="minor"/>
    </font>
    <font>
      <sz val="11"/>
      <color rgb="FFC00000"/>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9CFFEB"/>
        <bgColor indexed="64"/>
      </patternFill>
    </fill>
    <fill>
      <patternFill patternType="solid">
        <fgColor rgb="FFC7CEFF"/>
        <bgColor indexed="64"/>
      </patternFill>
    </fill>
    <fill>
      <patternFill patternType="solid">
        <fgColor rgb="FFEB9CFF"/>
        <bgColor indexed="64"/>
      </patternFill>
    </fill>
    <fill>
      <patternFill patternType="solid">
        <fgColor rgb="FFBFBFBF"/>
        <bgColor indexed="64"/>
      </patternFill>
    </fill>
    <fill>
      <patternFill patternType="solid">
        <fgColor rgb="FFE5E5E5"/>
        <bgColor indexed="64"/>
      </patternFill>
    </fill>
    <fill>
      <patternFill patternType="solid">
        <fgColor rgb="FF7B4B23"/>
        <bgColor indexed="64"/>
      </patternFill>
    </fill>
    <fill>
      <patternFill patternType="solid">
        <fgColor rgb="FFCC9966"/>
        <bgColor indexed="64"/>
      </patternFill>
    </fill>
    <fill>
      <patternFill patternType="solid">
        <fgColor rgb="FFE6CDB4"/>
        <bgColor indexed="64"/>
      </patternFill>
    </fill>
    <fill>
      <patternFill patternType="solid">
        <fgColor rgb="FF8064A2"/>
        <bgColor indexed="64"/>
      </patternFill>
    </fill>
    <fill>
      <patternFill patternType="solid">
        <fgColor rgb="FFCCC0DA"/>
        <bgColor indexed="64"/>
      </patternFill>
    </fill>
    <fill>
      <patternFill patternType="solid">
        <fgColor rgb="FFE4DFEC"/>
        <bgColor indexed="64"/>
      </patternFill>
    </fill>
    <fill>
      <patternFill patternType="solid">
        <fgColor rgb="FFC0504D"/>
        <bgColor indexed="64"/>
      </patternFill>
    </fill>
    <fill>
      <patternFill patternType="solid">
        <fgColor rgb="FFE6B8B7"/>
        <bgColor indexed="64"/>
      </patternFill>
    </fill>
    <fill>
      <patternFill patternType="solid">
        <fgColor rgb="FFF2DCDB"/>
        <bgColor indexed="64"/>
      </patternFill>
    </fill>
    <fill>
      <patternFill patternType="solid">
        <fgColor rgb="FF4BACC6"/>
        <bgColor indexed="64"/>
      </patternFill>
    </fill>
    <fill>
      <patternFill patternType="solid">
        <fgColor rgb="FFB7DEE8"/>
        <bgColor indexed="64"/>
      </patternFill>
    </fill>
    <fill>
      <patternFill patternType="solid">
        <fgColor rgb="FFDAEEF3"/>
        <bgColor indexed="64"/>
      </patternFill>
    </fill>
    <fill>
      <patternFill patternType="solid">
        <fgColor rgb="FF7B7B7B"/>
        <bgColor indexed="64"/>
      </patternFill>
    </fill>
    <fill>
      <patternFill patternType="solid">
        <fgColor rgb="FFFF0000"/>
        <bgColor indexed="64"/>
      </patternFill>
    </fill>
    <fill>
      <patternFill patternType="solid">
        <fgColor rgb="FFFFFF00"/>
        <bgColor indexed="64"/>
      </patternFill>
    </fill>
    <fill>
      <patternFill patternType="solid">
        <fgColor rgb="FF00B050"/>
        <bgColor indexed="64"/>
      </patternFill>
    </fill>
    <fill>
      <patternFill patternType="solid">
        <fgColor rgb="FF00B0F0"/>
        <bgColor indexed="64"/>
      </patternFill>
    </fill>
    <fill>
      <patternFill patternType="solid">
        <fgColor theme="7"/>
      </patternFill>
    </fill>
    <fill>
      <patternFill patternType="solid">
        <fgColor theme="7" tint="0.79998168889431442"/>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s>
  <borders count="31">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thin">
        <color indexed="64"/>
      </top>
      <bottom style="thin">
        <color indexed="64"/>
      </bottom>
      <diagonal/>
    </border>
    <border>
      <left/>
      <right style="thin">
        <color indexed="64"/>
      </right>
      <top style="medium">
        <color indexed="64"/>
      </top>
      <bottom style="medium">
        <color indexed="64"/>
      </bottom>
      <diagonal/>
    </border>
    <border>
      <left/>
      <right/>
      <top/>
      <bottom style="medium">
        <color indexed="64"/>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top style="medium">
        <color indexed="64"/>
      </top>
      <bottom style="medium">
        <color indexed="64"/>
      </bottom>
      <diagonal/>
    </border>
    <border>
      <left/>
      <right style="thin">
        <color indexed="64"/>
      </right>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s>
  <cellStyleXfs count="14">
    <xf numFmtId="0" fontId="0" fillId="0" borderId="0"/>
    <xf numFmtId="0" fontId="4" fillId="5" borderId="0" applyBorder="0" applyAlignment="0" applyProtection="0"/>
    <xf numFmtId="0" fontId="5" fillId="6" borderId="0" applyBorder="0" applyAlignment="0" applyProtection="0"/>
    <xf numFmtId="0" fontId="1" fillId="2" borderId="0" applyBorder="0" applyAlignment="0" applyProtection="0"/>
    <xf numFmtId="0" fontId="6" fillId="7" borderId="0" applyBorder="0" applyAlignment="0" applyProtection="0"/>
    <xf numFmtId="0" fontId="2" fillId="3" borderId="0" applyBorder="0" applyAlignment="0" applyProtection="0"/>
    <xf numFmtId="0" fontId="3" fillId="4" borderId="0" applyBorder="0" applyAlignment="0" applyProtection="0"/>
    <xf numFmtId="0" fontId="9" fillId="0" borderId="0" applyNumberFormat="0" applyFill="0" applyBorder="0" applyAlignment="0" applyProtection="0"/>
    <xf numFmtId="0" fontId="18" fillId="27" borderId="0" applyNumberFormat="0" applyBorder="0" applyAlignment="0" applyProtection="0"/>
    <xf numFmtId="0" fontId="17" fillId="28" borderId="0" applyNumberFormat="0" applyBorder="0" applyAlignment="0" applyProtection="0"/>
    <xf numFmtId="0" fontId="18" fillId="29" borderId="0" applyNumberFormat="0" applyBorder="0" applyAlignment="0" applyProtection="0"/>
    <xf numFmtId="0" fontId="17" fillId="30" borderId="0" applyNumberFormat="0" applyBorder="0" applyAlignment="0" applyProtection="0"/>
    <xf numFmtId="0" fontId="17" fillId="31" borderId="0" applyNumberFormat="0" applyBorder="0" applyAlignment="0" applyProtection="0"/>
    <xf numFmtId="0" fontId="18" fillId="32" borderId="0" applyNumberFormat="0" applyBorder="0" applyAlignment="0" applyProtection="0"/>
  </cellStyleXfs>
  <cellXfs count="204">
    <xf numFmtId="0" fontId="0" fillId="0" borderId="0" xfId="0"/>
    <xf numFmtId="0" fontId="0" fillId="0" borderId="0" xfId="0" applyAlignment="1">
      <alignment horizontal="center"/>
    </xf>
    <xf numFmtId="0" fontId="7" fillId="0" borderId="0" xfId="0" applyFont="1" applyAlignment="1">
      <alignment horizontal="right"/>
    </xf>
    <xf numFmtId="0" fontId="7" fillId="0" borderId="0" xfId="0" applyFont="1"/>
    <xf numFmtId="0" fontId="7" fillId="0" borderId="0" xfId="0" applyFont="1" applyBorder="1"/>
    <xf numFmtId="9" fontId="0" fillId="0" borderId="0" xfId="0" applyNumberFormat="1" applyBorder="1"/>
    <xf numFmtId="0" fontId="0" fillId="0" borderId="2" xfId="0" applyBorder="1"/>
    <xf numFmtId="0" fontId="0" fillId="0" borderId="0" xfId="0" applyAlignment="1">
      <alignment horizontal="left"/>
    </xf>
    <xf numFmtId="9" fontId="0" fillId="0" borderId="0" xfId="0" applyNumberFormat="1"/>
    <xf numFmtId="0" fontId="2" fillId="3" borderId="0" xfId="5"/>
    <xf numFmtId="0" fontId="1" fillId="2" borderId="0" xfId="3"/>
    <xf numFmtId="0" fontId="5" fillId="6" borderId="0" xfId="2"/>
    <xf numFmtId="0" fontId="7" fillId="0" borderId="0" xfId="0" applyFont="1" applyBorder="1" applyAlignment="1">
      <alignment horizontal="center"/>
    </xf>
    <xf numFmtId="0" fontId="9" fillId="0" borderId="0" xfId="7"/>
    <xf numFmtId="0" fontId="0" fillId="0" borderId="0" xfId="0" applyAlignment="1"/>
    <xf numFmtId="0" fontId="7" fillId="0" borderId="0" xfId="0" applyFont="1" applyBorder="1" applyAlignment="1">
      <alignment horizontal="right"/>
    </xf>
    <xf numFmtId="0" fontId="7" fillId="0" borderId="0" xfId="0" applyFont="1" applyBorder="1" applyAlignment="1"/>
    <xf numFmtId="0" fontId="0" fillId="0" borderId="0" xfId="0" applyBorder="1"/>
    <xf numFmtId="0" fontId="7" fillId="0" borderId="0" xfId="0" applyFont="1" applyAlignment="1">
      <alignment horizontal="right"/>
    </xf>
    <xf numFmtId="0" fontId="7" fillId="0" borderId="0" xfId="0" applyFont="1" applyBorder="1" applyAlignment="1">
      <alignment horizontal="center"/>
    </xf>
    <xf numFmtId="0" fontId="0" fillId="0" borderId="1" xfId="0" applyBorder="1" applyAlignment="1">
      <alignment horizontal="right"/>
    </xf>
    <xf numFmtId="0" fontId="0" fillId="0" borderId="0" xfId="0" applyAlignment="1">
      <alignment horizontal="center"/>
    </xf>
    <xf numFmtId="0" fontId="0" fillId="0" borderId="1" xfId="0" applyBorder="1"/>
    <xf numFmtId="0" fontId="0" fillId="0" borderId="0" xfId="0" applyAlignment="1">
      <alignment horizontal="center" vertical="center"/>
    </xf>
    <xf numFmtId="0" fontId="12" fillId="0" borderId="0" xfId="0" applyFont="1" applyAlignment="1">
      <alignment vertical="center"/>
    </xf>
    <xf numFmtId="0" fontId="0" fillId="0" borderId="0" xfId="0" applyAlignment="1">
      <alignment horizontal="center"/>
    </xf>
    <xf numFmtId="0" fontId="0" fillId="0" borderId="1" xfId="0" applyBorder="1" applyAlignment="1">
      <alignment horizontal="center" vertical="center"/>
    </xf>
    <xf numFmtId="0" fontId="0" fillId="0" borderId="0" xfId="0" applyBorder="1" applyAlignment="1">
      <alignment horizontal="center" vertical="center"/>
    </xf>
    <xf numFmtId="0" fontId="0" fillId="24" borderId="1" xfId="0" applyFill="1" applyBorder="1" applyAlignment="1">
      <alignment horizontal="center" vertical="center"/>
    </xf>
    <xf numFmtId="0" fontId="0" fillId="23" borderId="1" xfId="0" applyFill="1" applyBorder="1" applyAlignment="1">
      <alignment horizontal="center" vertical="center"/>
    </xf>
    <xf numFmtId="0" fontId="0" fillId="25" borderId="1" xfId="0" applyFill="1" applyBorder="1" applyAlignment="1">
      <alignment horizontal="center" vertical="center"/>
    </xf>
    <xf numFmtId="0" fontId="0" fillId="26" borderId="1" xfId="0" applyFill="1" applyBorder="1" applyAlignment="1">
      <alignment horizontal="center" vertical="center"/>
    </xf>
    <xf numFmtId="0" fontId="0" fillId="0" borderId="0" xfId="0" applyFill="1" applyBorder="1" applyAlignment="1">
      <alignment horizontal="left" vertical="center"/>
    </xf>
    <xf numFmtId="0" fontId="14" fillId="0" borderId="0" xfId="0" applyFont="1"/>
    <xf numFmtId="0" fontId="0" fillId="0" borderId="1" xfId="0" applyFill="1" applyBorder="1" applyAlignment="1">
      <alignment horizontal="center" vertical="center"/>
    </xf>
    <xf numFmtId="0" fontId="15" fillId="0" borderId="0" xfId="0" applyFont="1" applyAlignment="1">
      <alignment vertical="center"/>
    </xf>
    <xf numFmtId="0" fontId="0" fillId="0" borderId="0" xfId="0" applyAlignment="1">
      <alignment horizontal="right"/>
    </xf>
    <xf numFmtId="0" fontId="0" fillId="0" borderId="24" xfId="0" applyBorder="1"/>
    <xf numFmtId="0" fontId="0" fillId="0" borderId="0" xfId="0" applyBorder="1" applyAlignment="1">
      <alignment horizontal="left" vertical="center"/>
    </xf>
    <xf numFmtId="0" fontId="0" fillId="0" borderId="0" xfId="0" applyBorder="1" applyAlignment="1">
      <alignment horizontal="left"/>
    </xf>
    <xf numFmtId="0" fontId="13" fillId="0" borderId="0" xfId="0" applyFont="1" applyFill="1" applyBorder="1" applyAlignment="1">
      <alignment horizontal="center" vertical="center"/>
    </xf>
    <xf numFmtId="0" fontId="13" fillId="0" borderId="0" xfId="0" applyFont="1" applyFill="1" applyBorder="1"/>
    <xf numFmtId="0" fontId="16" fillId="0" borderId="0" xfId="0" applyFont="1"/>
    <xf numFmtId="0" fontId="0" fillId="0" borderId="0" xfId="0" applyFont="1"/>
    <xf numFmtId="0" fontId="0" fillId="0" borderId="0" xfId="0" applyBorder="1" applyAlignment="1">
      <alignment horizontal="center" vertical="top" wrapText="1"/>
    </xf>
    <xf numFmtId="9" fontId="0" fillId="0" borderId="1" xfId="0" applyNumberFormat="1" applyBorder="1" applyAlignment="1"/>
    <xf numFmtId="0" fontId="0" fillId="0" borderId="1" xfId="0" applyBorder="1" applyAlignment="1">
      <alignment horizontal="center"/>
    </xf>
    <xf numFmtId="1" fontId="0" fillId="8" borderId="1" xfId="0" applyNumberFormat="1" applyFill="1" applyBorder="1" applyAlignment="1">
      <alignment horizontal="right"/>
    </xf>
    <xf numFmtId="0" fontId="7" fillId="9" borderId="1" xfId="0" applyFont="1" applyFill="1" applyBorder="1" applyAlignment="1">
      <alignment horizontal="center"/>
    </xf>
    <xf numFmtId="1" fontId="0" fillId="9" borderId="1" xfId="0" applyNumberFormat="1" applyFill="1" applyBorder="1" applyAlignment="1">
      <alignment horizontal="right"/>
    </xf>
    <xf numFmtId="0" fontId="0" fillId="0" borderId="1" xfId="0" applyBorder="1" applyAlignment="1">
      <alignment horizontal="left"/>
    </xf>
    <xf numFmtId="0" fontId="7" fillId="8" borderId="1" xfId="0" applyFont="1" applyFill="1" applyBorder="1" applyAlignment="1">
      <alignment horizontal="center"/>
    </xf>
    <xf numFmtId="0" fontId="7" fillId="0" borderId="1" xfId="0" applyFont="1" applyBorder="1" applyAlignment="1">
      <alignment horizontal="center"/>
    </xf>
    <xf numFmtId="0" fontId="7" fillId="0" borderId="0" xfId="0" applyFont="1" applyAlignment="1">
      <alignment horizontal="center"/>
    </xf>
    <xf numFmtId="1" fontId="7" fillId="8" borderId="1" xfId="0" applyNumberFormat="1" applyFont="1" applyFill="1" applyBorder="1" applyAlignment="1">
      <alignment horizontal="center"/>
    </xf>
    <xf numFmtId="0" fontId="7" fillId="0" borderId="0" xfId="0" applyFont="1" applyBorder="1" applyAlignment="1">
      <alignment horizontal="center"/>
    </xf>
    <xf numFmtId="1" fontId="0" fillId="9" borderId="1" xfId="0" applyNumberFormat="1" applyFill="1" applyBorder="1" applyAlignment="1">
      <alignment horizontal="center"/>
    </xf>
    <xf numFmtId="1" fontId="0" fillId="8" borderId="1" xfId="0" applyNumberFormat="1" applyFill="1" applyBorder="1" applyAlignment="1">
      <alignment horizontal="center"/>
    </xf>
    <xf numFmtId="1" fontId="0" fillId="0" borderId="0" xfId="0" applyNumberFormat="1" applyBorder="1" applyAlignment="1">
      <alignment horizontal="center"/>
    </xf>
    <xf numFmtId="0" fontId="0" fillId="0" borderId="0" xfId="0" applyAlignment="1">
      <alignment horizontal="center"/>
    </xf>
    <xf numFmtId="9" fontId="0" fillId="0" borderId="0" xfId="0" applyNumberFormat="1" applyAlignment="1">
      <alignment horizontal="center"/>
    </xf>
    <xf numFmtId="0" fontId="0" fillId="0" borderId="1" xfId="0" applyBorder="1" applyAlignment="1">
      <alignment horizontal="right"/>
    </xf>
    <xf numFmtId="0" fontId="10" fillId="0" borderId="1" xfId="0" applyNumberFormat="1" applyFont="1" applyBorder="1" applyAlignment="1">
      <alignment horizontal="center"/>
    </xf>
    <xf numFmtId="0" fontId="7" fillId="0" borderId="0" xfId="0" applyFont="1" applyAlignment="1">
      <alignment horizontal="right"/>
    </xf>
    <xf numFmtId="0" fontId="0" fillId="8" borderId="1" xfId="0" applyFill="1" applyBorder="1" applyAlignment="1">
      <alignment horizontal="center"/>
    </xf>
    <xf numFmtId="0" fontId="0" fillId="9" borderId="1" xfId="0" applyFill="1" applyBorder="1" applyAlignment="1">
      <alignment horizontal="center"/>
    </xf>
    <xf numFmtId="0" fontId="0" fillId="0" borderId="14" xfId="0" applyBorder="1" applyAlignment="1">
      <alignment horizontal="center"/>
    </xf>
    <xf numFmtId="0" fontId="0" fillId="0" borderId="11" xfId="0" applyBorder="1" applyAlignment="1">
      <alignment horizontal="center"/>
    </xf>
    <xf numFmtId="0" fontId="0" fillId="0" borderId="17" xfId="0" applyBorder="1" applyAlignment="1">
      <alignment horizontal="center"/>
    </xf>
    <xf numFmtId="49" fontId="0" fillId="0" borderId="1" xfId="0" applyNumberFormat="1" applyBorder="1" applyAlignment="1">
      <alignment horizontal="center"/>
    </xf>
    <xf numFmtId="0" fontId="11" fillId="22" borderId="14" xfId="0" applyFont="1" applyFill="1" applyBorder="1" applyAlignment="1">
      <alignment horizontal="center"/>
    </xf>
    <xf numFmtId="0" fontId="11" fillId="22" borderId="11" xfId="0" applyFont="1" applyFill="1" applyBorder="1" applyAlignment="1">
      <alignment horizontal="center"/>
    </xf>
    <xf numFmtId="0" fontId="11" fillId="22" borderId="17" xfId="0" applyFont="1" applyFill="1" applyBorder="1" applyAlignment="1">
      <alignment horizontal="center"/>
    </xf>
    <xf numFmtId="0" fontId="0" fillId="0" borderId="14" xfId="0" applyBorder="1" applyAlignment="1">
      <alignment horizontal="left"/>
    </xf>
    <xf numFmtId="0" fontId="0" fillId="0" borderId="11" xfId="0" applyBorder="1" applyAlignment="1">
      <alignment horizontal="left"/>
    </xf>
    <xf numFmtId="0" fontId="0" fillId="0" borderId="17" xfId="0" applyBorder="1" applyAlignment="1">
      <alignment horizontal="left"/>
    </xf>
    <xf numFmtId="9" fontId="0" fillId="0" borderId="1" xfId="0" applyNumberFormat="1" applyBorder="1" applyAlignment="1">
      <alignment horizontal="right"/>
    </xf>
    <xf numFmtId="0" fontId="11" fillId="22" borderId="1" xfId="0" applyFont="1" applyFill="1" applyBorder="1" applyAlignment="1">
      <alignment horizontal="center"/>
    </xf>
    <xf numFmtId="0" fontId="7" fillId="0" borderId="1" xfId="0" applyFont="1" applyBorder="1" applyAlignment="1">
      <alignment horizontal="center" vertical="center"/>
    </xf>
    <xf numFmtId="0" fontId="10" fillId="0" borderId="1" xfId="0" applyFont="1" applyBorder="1" applyAlignment="1">
      <alignment horizontal="center"/>
    </xf>
    <xf numFmtId="0" fontId="11" fillId="10" borderId="1" xfId="0" applyFont="1" applyFill="1" applyBorder="1" applyAlignment="1">
      <alignment horizontal="center"/>
    </xf>
    <xf numFmtId="0" fontId="11" fillId="16" borderId="1" xfId="0" applyFont="1" applyFill="1" applyBorder="1" applyAlignment="1">
      <alignment horizontal="center"/>
    </xf>
    <xf numFmtId="0" fontId="0" fillId="11" borderId="14" xfId="0" applyFill="1" applyBorder="1" applyAlignment="1">
      <alignment horizontal="center"/>
    </xf>
    <xf numFmtId="0" fontId="0" fillId="11" borderId="11" xfId="0" applyFill="1" applyBorder="1" applyAlignment="1">
      <alignment horizontal="center"/>
    </xf>
    <xf numFmtId="0" fontId="0" fillId="11" borderId="17" xfId="0" applyFill="1" applyBorder="1" applyAlignment="1">
      <alignment horizontal="center"/>
    </xf>
    <xf numFmtId="0" fontId="0" fillId="12" borderId="14" xfId="0" applyFill="1" applyBorder="1" applyAlignment="1">
      <alignment horizontal="center"/>
    </xf>
    <xf numFmtId="0" fontId="0" fillId="12" borderId="11" xfId="0" applyFill="1" applyBorder="1" applyAlignment="1">
      <alignment horizontal="center"/>
    </xf>
    <xf numFmtId="0" fontId="0" fillId="12" borderId="17" xfId="0" applyFill="1" applyBorder="1" applyAlignment="1">
      <alignment horizontal="center"/>
    </xf>
    <xf numFmtId="0" fontId="0" fillId="12" borderId="1" xfId="0" applyFill="1" applyBorder="1" applyAlignment="1">
      <alignment horizontal="center"/>
    </xf>
    <xf numFmtId="0" fontId="0" fillId="11" borderId="1" xfId="0" applyFill="1" applyBorder="1" applyAlignment="1">
      <alignment horizontal="center"/>
    </xf>
    <xf numFmtId="0" fontId="11" fillId="10" borderId="14" xfId="0" applyFont="1" applyFill="1" applyBorder="1" applyAlignment="1">
      <alignment horizontal="center"/>
    </xf>
    <xf numFmtId="0" fontId="11" fillId="10" borderId="17" xfId="0" applyFont="1" applyFill="1" applyBorder="1" applyAlignment="1">
      <alignment horizontal="center"/>
    </xf>
    <xf numFmtId="0" fontId="0" fillId="18" borderId="14" xfId="0" applyFill="1" applyBorder="1" applyAlignment="1">
      <alignment horizontal="center"/>
    </xf>
    <xf numFmtId="0" fontId="0" fillId="18" borderId="11" xfId="0" applyFill="1" applyBorder="1" applyAlignment="1">
      <alignment horizontal="center"/>
    </xf>
    <xf numFmtId="0" fontId="0" fillId="18" borderId="17" xfId="0" applyFill="1" applyBorder="1" applyAlignment="1">
      <alignment horizontal="center"/>
    </xf>
    <xf numFmtId="0" fontId="0" fillId="17" borderId="14" xfId="0" applyFill="1" applyBorder="1" applyAlignment="1">
      <alignment horizontal="center"/>
    </xf>
    <xf numFmtId="0" fontId="0" fillId="17" borderId="11" xfId="0" applyFill="1" applyBorder="1" applyAlignment="1">
      <alignment horizontal="center"/>
    </xf>
    <xf numFmtId="0" fontId="0" fillId="17" borderId="17" xfId="0" applyFill="1" applyBorder="1" applyAlignment="1">
      <alignment horizontal="center"/>
    </xf>
    <xf numFmtId="0" fontId="0" fillId="17" borderId="1" xfId="0" applyFill="1" applyBorder="1" applyAlignment="1">
      <alignment horizontal="center"/>
    </xf>
    <xf numFmtId="0" fontId="0" fillId="18" borderId="1" xfId="0" applyFill="1" applyBorder="1" applyAlignment="1">
      <alignment horizontal="center"/>
    </xf>
    <xf numFmtId="0" fontId="11" fillId="16" borderId="14" xfId="0" applyFont="1" applyFill="1" applyBorder="1" applyAlignment="1">
      <alignment horizontal="center"/>
    </xf>
    <xf numFmtId="0" fontId="11" fillId="16" borderId="17" xfId="0" applyFont="1" applyFill="1" applyBorder="1" applyAlignment="1">
      <alignment horizontal="center"/>
    </xf>
    <xf numFmtId="0" fontId="11" fillId="13" borderId="1" xfId="0" applyFont="1" applyFill="1" applyBorder="1" applyAlignment="1">
      <alignment horizontal="center"/>
    </xf>
    <xf numFmtId="0" fontId="11" fillId="19" borderId="1" xfId="0" applyFont="1" applyFill="1" applyBorder="1" applyAlignment="1">
      <alignment horizontal="center"/>
    </xf>
    <xf numFmtId="0" fontId="0" fillId="14" borderId="14" xfId="0" applyFill="1" applyBorder="1" applyAlignment="1">
      <alignment horizontal="center"/>
    </xf>
    <xf numFmtId="0" fontId="0" fillId="14" borderId="11" xfId="0" applyFill="1" applyBorder="1" applyAlignment="1">
      <alignment horizontal="center"/>
    </xf>
    <xf numFmtId="0" fontId="0" fillId="14" borderId="17" xfId="0" applyFill="1" applyBorder="1" applyAlignment="1">
      <alignment horizontal="center"/>
    </xf>
    <xf numFmtId="0" fontId="0" fillId="15" borderId="14" xfId="0" applyFill="1" applyBorder="1" applyAlignment="1">
      <alignment horizontal="center"/>
    </xf>
    <xf numFmtId="0" fontId="0" fillId="15" borderId="11" xfId="0" applyFill="1" applyBorder="1" applyAlignment="1">
      <alignment horizontal="center"/>
    </xf>
    <xf numFmtId="0" fontId="0" fillId="15" borderId="17" xfId="0" applyFill="1" applyBorder="1" applyAlignment="1">
      <alignment horizontal="center"/>
    </xf>
    <xf numFmtId="0" fontId="0" fillId="15" borderId="1" xfId="0" applyFill="1" applyBorder="1" applyAlignment="1">
      <alignment horizontal="center"/>
    </xf>
    <xf numFmtId="0" fontId="0" fillId="14" borderId="1" xfId="0" applyFill="1" applyBorder="1" applyAlignment="1">
      <alignment horizontal="center"/>
    </xf>
    <xf numFmtId="0" fontId="11" fillId="13" borderId="14" xfId="0" applyFont="1" applyFill="1" applyBorder="1" applyAlignment="1">
      <alignment horizontal="center"/>
    </xf>
    <xf numFmtId="0" fontId="11" fillId="13" borderId="17" xfId="0" applyFont="1" applyFill="1" applyBorder="1" applyAlignment="1">
      <alignment horizontal="center"/>
    </xf>
    <xf numFmtId="0" fontId="0" fillId="20" borderId="14" xfId="0" applyFill="1" applyBorder="1" applyAlignment="1">
      <alignment horizontal="center"/>
    </xf>
    <xf numFmtId="0" fontId="0" fillId="20" borderId="11" xfId="0" applyFill="1" applyBorder="1" applyAlignment="1">
      <alignment horizontal="center"/>
    </xf>
    <xf numFmtId="0" fontId="0" fillId="20" borderId="17" xfId="0" applyFill="1" applyBorder="1" applyAlignment="1">
      <alignment horizontal="center"/>
    </xf>
    <xf numFmtId="0" fontId="0" fillId="21" borderId="14" xfId="0" applyFill="1" applyBorder="1" applyAlignment="1">
      <alignment horizontal="center"/>
    </xf>
    <xf numFmtId="0" fontId="0" fillId="21" borderId="11" xfId="0" applyFill="1" applyBorder="1" applyAlignment="1">
      <alignment horizontal="center"/>
    </xf>
    <xf numFmtId="0" fontId="0" fillId="21" borderId="17" xfId="0" applyFill="1" applyBorder="1" applyAlignment="1">
      <alignment horizontal="center"/>
    </xf>
    <xf numFmtId="0" fontId="0" fillId="20" borderId="1" xfId="0" applyFill="1" applyBorder="1" applyAlignment="1">
      <alignment horizontal="center"/>
    </xf>
    <xf numFmtId="0" fontId="0" fillId="21" borderId="1" xfId="0" applyFill="1" applyBorder="1" applyAlignment="1">
      <alignment horizontal="center"/>
    </xf>
    <xf numFmtId="0" fontId="11" fillId="19" borderId="14" xfId="0" applyFont="1" applyFill="1" applyBorder="1" applyAlignment="1">
      <alignment horizontal="center"/>
    </xf>
    <xf numFmtId="0" fontId="11" fillId="19" borderId="17" xfId="0" applyFont="1" applyFill="1" applyBorder="1" applyAlignment="1">
      <alignment horizontal="center"/>
    </xf>
    <xf numFmtId="0" fontId="11" fillId="10" borderId="11" xfId="0" applyFont="1" applyFill="1" applyBorder="1" applyAlignment="1">
      <alignment horizontal="center"/>
    </xf>
    <xf numFmtId="0" fontId="11" fillId="16" borderId="11" xfId="0" applyFont="1" applyFill="1" applyBorder="1" applyAlignment="1">
      <alignment horizontal="center"/>
    </xf>
    <xf numFmtId="0" fontId="11" fillId="19" borderId="11" xfId="0" applyFont="1" applyFill="1" applyBorder="1" applyAlignment="1">
      <alignment horizontal="center"/>
    </xf>
    <xf numFmtId="0" fontId="11" fillId="13" borderId="11" xfId="0" applyFont="1" applyFill="1" applyBorder="1" applyAlignment="1">
      <alignment horizontal="center"/>
    </xf>
    <xf numFmtId="0" fontId="12" fillId="0" borderId="0" xfId="0" applyFont="1" applyAlignment="1">
      <alignment horizontal="center" vertical="center"/>
    </xf>
    <xf numFmtId="0" fontId="7" fillId="0" borderId="13" xfId="0" applyFont="1" applyBorder="1" applyAlignment="1">
      <alignment horizontal="center"/>
    </xf>
    <xf numFmtId="0" fontId="0" fillId="0" borderId="18" xfId="0" applyBorder="1" applyAlignment="1">
      <alignment horizontal="center"/>
    </xf>
    <xf numFmtId="0" fontId="0" fillId="0" borderId="20" xfId="0" applyBorder="1" applyAlignment="1">
      <alignment horizontal="center"/>
    </xf>
    <xf numFmtId="0" fontId="0" fillId="0" borderId="19" xfId="0" applyBorder="1" applyAlignment="1">
      <alignment horizontal="center"/>
    </xf>
    <xf numFmtId="0" fontId="10" fillId="0" borderId="18" xfId="0" applyNumberFormat="1" applyFont="1" applyBorder="1" applyAlignment="1">
      <alignment horizontal="center"/>
    </xf>
    <xf numFmtId="0" fontId="10" fillId="0" borderId="19" xfId="0" applyNumberFormat="1" applyFont="1" applyBorder="1" applyAlignment="1">
      <alignment horizontal="center"/>
    </xf>
    <xf numFmtId="0" fontId="0" fillId="0" borderId="15" xfId="0" applyBorder="1" applyAlignment="1">
      <alignment horizontal="center"/>
    </xf>
    <xf numFmtId="0" fontId="0" fillId="0" borderId="16" xfId="0" applyBorder="1" applyAlignment="1">
      <alignment horizontal="center"/>
    </xf>
    <xf numFmtId="0" fontId="10" fillId="0" borderId="18" xfId="0" applyFont="1" applyBorder="1" applyAlignment="1">
      <alignment horizontal="center"/>
    </xf>
    <xf numFmtId="0" fontId="10" fillId="0" borderId="19" xfId="0" applyFont="1" applyBorder="1" applyAlignment="1">
      <alignment horizontal="center"/>
    </xf>
    <xf numFmtId="0" fontId="15" fillId="0" borderId="0" xfId="0" applyFont="1" applyAlignment="1">
      <alignment horizontal="left" vertical="center"/>
    </xf>
    <xf numFmtId="0" fontId="0" fillId="0" borderId="0" xfId="0" applyAlignment="1">
      <alignment horizontal="center" textRotation="90"/>
    </xf>
    <xf numFmtId="0" fontId="0" fillId="0" borderId="26" xfId="0" applyBorder="1" applyAlignment="1">
      <alignment horizontal="center" vertical="top" wrapText="1"/>
    </xf>
    <xf numFmtId="0" fontId="0" fillId="0" borderId="25" xfId="0" applyBorder="1" applyAlignment="1">
      <alignment horizontal="center" vertical="top" wrapText="1"/>
    </xf>
    <xf numFmtId="0" fontId="0" fillId="0" borderId="27" xfId="0" applyBorder="1" applyAlignment="1">
      <alignment horizontal="center" vertical="top" wrapText="1"/>
    </xf>
    <xf numFmtId="0" fontId="0" fillId="0" borderId="28" xfId="0" applyBorder="1" applyAlignment="1">
      <alignment horizontal="center" vertical="top" wrapText="1"/>
    </xf>
    <xf numFmtId="0" fontId="0" fillId="0" borderId="2" xfId="0" applyBorder="1" applyAlignment="1">
      <alignment horizontal="center" vertical="top" wrapText="1"/>
    </xf>
    <xf numFmtId="0" fontId="0" fillId="0" borderId="29" xfId="0" applyBorder="1" applyAlignment="1">
      <alignment horizontal="center" vertical="top" wrapText="1"/>
    </xf>
    <xf numFmtId="0" fontId="0" fillId="0" borderId="1" xfId="0" applyBorder="1" applyAlignment="1">
      <alignment horizontal="center" vertical="top" wrapText="1"/>
    </xf>
    <xf numFmtId="0" fontId="11" fillId="32" borderId="1" xfId="13" applyFont="1" applyBorder="1" applyAlignment="1">
      <alignment horizontal="center"/>
    </xf>
    <xf numFmtId="0" fontId="0" fillId="30" borderId="1" xfId="11" applyFont="1" applyBorder="1" applyAlignment="1">
      <alignment horizontal="center"/>
    </xf>
    <xf numFmtId="0" fontId="17" fillId="30" borderId="1" xfId="11" applyBorder="1" applyAlignment="1">
      <alignment horizontal="center"/>
    </xf>
    <xf numFmtId="0" fontId="0" fillId="0" borderId="30" xfId="0" applyBorder="1" applyAlignment="1">
      <alignment horizontal="center" vertical="top" wrapText="1"/>
    </xf>
    <xf numFmtId="0" fontId="0" fillId="0" borderId="0" xfId="0" applyBorder="1" applyAlignment="1">
      <alignment horizontal="center" vertical="top" wrapText="1"/>
    </xf>
    <xf numFmtId="0" fontId="0" fillId="0" borderId="24" xfId="0" applyBorder="1" applyAlignment="1">
      <alignment horizontal="center" vertical="top" wrapText="1"/>
    </xf>
    <xf numFmtId="0" fontId="11" fillId="29" borderId="1" xfId="10" applyFont="1" applyBorder="1" applyAlignment="1">
      <alignment horizontal="center"/>
    </xf>
    <xf numFmtId="0" fontId="0" fillId="31" borderId="1" xfId="12" applyFont="1" applyBorder="1" applyAlignment="1">
      <alignment horizontal="center"/>
    </xf>
    <xf numFmtId="0" fontId="17" fillId="31" borderId="1" xfId="12" applyBorder="1" applyAlignment="1">
      <alignment horizontal="center"/>
    </xf>
    <xf numFmtId="9" fontId="17" fillId="28" borderId="1" xfId="9" applyNumberFormat="1" applyBorder="1" applyAlignment="1">
      <alignment horizontal="center"/>
    </xf>
    <xf numFmtId="0" fontId="17" fillId="28" borderId="1" xfId="9" applyBorder="1" applyAlignment="1">
      <alignment horizontal="center"/>
    </xf>
    <xf numFmtId="0" fontId="11" fillId="27" borderId="1" xfId="8" applyFont="1" applyBorder="1" applyAlignment="1">
      <alignment horizontal="center"/>
    </xf>
    <xf numFmtId="9" fontId="0" fillId="28" borderId="1" xfId="9" applyNumberFormat="1" applyFont="1" applyBorder="1" applyAlignment="1">
      <alignment horizontal="center"/>
    </xf>
    <xf numFmtId="0" fontId="19" fillId="0" borderId="1" xfId="0" applyFont="1" applyBorder="1" applyAlignment="1">
      <alignment horizontal="center"/>
    </xf>
    <xf numFmtId="0" fontId="0" fillId="0" borderId="26" xfId="0" applyBorder="1" applyAlignment="1">
      <alignment horizontal="center" vertical="center"/>
    </xf>
    <xf numFmtId="0" fontId="0" fillId="0" borderId="25" xfId="0" applyBorder="1" applyAlignment="1">
      <alignment horizontal="center" vertical="center"/>
    </xf>
    <xf numFmtId="0" fontId="0" fillId="0" borderId="27" xfId="0" applyBorder="1" applyAlignment="1">
      <alignment horizontal="center" vertical="center"/>
    </xf>
    <xf numFmtId="0" fontId="0" fillId="0" borderId="30" xfId="0" applyBorder="1" applyAlignment="1">
      <alignment horizontal="center" vertical="center"/>
    </xf>
    <xf numFmtId="0" fontId="0" fillId="0" borderId="0" xfId="0" applyBorder="1" applyAlignment="1">
      <alignment horizontal="center" vertical="center"/>
    </xf>
    <xf numFmtId="0" fontId="0" fillId="0" borderId="24" xfId="0" applyBorder="1" applyAlignment="1">
      <alignment horizontal="center" vertical="center"/>
    </xf>
    <xf numFmtId="0" fontId="0" fillId="0" borderId="28" xfId="0" applyBorder="1" applyAlignment="1">
      <alignment horizontal="center" vertical="center"/>
    </xf>
    <xf numFmtId="0" fontId="0" fillId="0" borderId="2" xfId="0" applyBorder="1" applyAlignment="1">
      <alignment horizontal="center" vertical="center"/>
    </xf>
    <xf numFmtId="0" fontId="0" fillId="0" borderId="29" xfId="0" applyBorder="1" applyAlignment="1">
      <alignment horizontal="center" vertical="center"/>
    </xf>
    <xf numFmtId="0" fontId="7" fillId="0" borderId="18" xfId="0" applyFont="1" applyBorder="1" applyAlignment="1">
      <alignment horizontal="center"/>
    </xf>
    <xf numFmtId="0" fontId="7" fillId="0" borderId="20" xfId="0" applyFont="1" applyBorder="1" applyAlignment="1">
      <alignment horizontal="center"/>
    </xf>
    <xf numFmtId="0" fontId="7" fillId="0" borderId="19" xfId="0" applyFont="1" applyBorder="1" applyAlignment="1">
      <alignment horizontal="center"/>
    </xf>
    <xf numFmtId="1" fontId="0" fillId="0" borderId="18" xfId="0" applyNumberFormat="1" applyBorder="1" applyAlignment="1">
      <alignment horizontal="right"/>
    </xf>
    <xf numFmtId="1" fontId="0" fillId="0" borderId="12" xfId="0" applyNumberFormat="1" applyBorder="1" applyAlignment="1">
      <alignment horizontal="right"/>
    </xf>
    <xf numFmtId="1" fontId="0" fillId="0" borderId="23" xfId="0" applyNumberFormat="1" applyBorder="1" applyAlignment="1">
      <alignment horizontal="right"/>
    </xf>
    <xf numFmtId="1" fontId="0" fillId="0" borderId="19" xfId="0" applyNumberFormat="1" applyBorder="1" applyAlignment="1">
      <alignment horizontal="right"/>
    </xf>
    <xf numFmtId="9" fontId="0" fillId="0" borderId="7" xfId="0" applyNumberFormat="1" applyBorder="1" applyAlignment="1"/>
    <xf numFmtId="9" fontId="0" fillId="0" borderId="8" xfId="0" applyNumberFormat="1" applyBorder="1" applyAlignment="1"/>
    <xf numFmtId="9" fontId="0" fillId="0" borderId="9" xfId="0" applyNumberFormat="1" applyBorder="1" applyAlignment="1"/>
    <xf numFmtId="9" fontId="0" fillId="0" borderId="6" xfId="0" applyNumberFormat="1" applyBorder="1" applyAlignment="1"/>
    <xf numFmtId="9" fontId="0" fillId="0" borderId="10" xfId="0" applyNumberFormat="1" applyBorder="1" applyAlignment="1"/>
    <xf numFmtId="9" fontId="0" fillId="0" borderId="3" xfId="0" applyNumberFormat="1" applyBorder="1" applyAlignment="1"/>
    <xf numFmtId="9" fontId="0" fillId="0" borderId="4" xfId="0" applyNumberFormat="1" applyBorder="1" applyAlignment="1"/>
    <xf numFmtId="9" fontId="0" fillId="0" borderId="5" xfId="0" applyNumberFormat="1" applyBorder="1" applyAlignment="1"/>
    <xf numFmtId="0" fontId="7" fillId="0" borderId="18" xfId="0" applyFont="1" applyBorder="1" applyAlignment="1">
      <alignment horizontal="center" vertical="center"/>
    </xf>
    <xf numFmtId="0" fontId="7" fillId="0" borderId="19" xfId="0" applyFont="1" applyBorder="1" applyAlignment="1">
      <alignment horizontal="center" vertical="center"/>
    </xf>
    <xf numFmtId="0" fontId="0" fillId="0" borderId="21" xfId="0" applyBorder="1" applyAlignment="1">
      <alignment horizontal="center"/>
    </xf>
    <xf numFmtId="0" fontId="0" fillId="0" borderId="22" xfId="0" applyBorder="1" applyAlignment="1">
      <alignment horizontal="center"/>
    </xf>
    <xf numFmtId="0" fontId="0" fillId="0" borderId="9" xfId="0" applyBorder="1" applyAlignment="1">
      <alignment horizontal="right"/>
    </xf>
    <xf numFmtId="0" fontId="0" fillId="0" borderId="10" xfId="0" applyBorder="1" applyAlignment="1">
      <alignment horizontal="right"/>
    </xf>
    <xf numFmtId="0" fontId="0" fillId="9" borderId="18" xfId="0" applyFill="1" applyBorder="1" applyAlignment="1">
      <alignment horizontal="center"/>
    </xf>
    <xf numFmtId="0" fontId="0" fillId="9" borderId="20" xfId="0" applyFill="1" applyBorder="1" applyAlignment="1">
      <alignment horizontal="center"/>
    </xf>
    <xf numFmtId="0" fontId="0" fillId="0" borderId="8" xfId="0" applyBorder="1" applyAlignment="1">
      <alignment horizontal="right"/>
    </xf>
    <xf numFmtId="0" fontId="0" fillId="8" borderId="18" xfId="0" applyFill="1" applyBorder="1" applyAlignment="1">
      <alignment horizontal="center"/>
    </xf>
    <xf numFmtId="0" fontId="0" fillId="8" borderId="20" xfId="0" applyFill="1" applyBorder="1" applyAlignment="1">
      <alignment horizontal="center"/>
    </xf>
    <xf numFmtId="0" fontId="0" fillId="0" borderId="6" xfId="0" applyBorder="1" applyAlignment="1">
      <alignment horizontal="right"/>
    </xf>
    <xf numFmtId="0" fontId="0" fillId="0" borderId="7" xfId="0" applyBorder="1" applyAlignment="1">
      <alignment horizontal="right"/>
    </xf>
    <xf numFmtId="9" fontId="0" fillId="0" borderId="18" xfId="0" applyNumberFormat="1" applyBorder="1" applyAlignment="1">
      <alignment horizontal="right"/>
    </xf>
    <xf numFmtId="9" fontId="0" fillId="0" borderId="19" xfId="0" applyNumberFormat="1" applyBorder="1" applyAlignment="1">
      <alignment horizontal="right"/>
    </xf>
    <xf numFmtId="0" fontId="0" fillId="0" borderId="3" xfId="0" applyBorder="1" applyAlignment="1">
      <alignment horizontal="right"/>
    </xf>
    <xf numFmtId="0" fontId="0" fillId="0" borderId="4" xfId="0" applyBorder="1" applyAlignment="1">
      <alignment horizontal="right"/>
    </xf>
    <xf numFmtId="0" fontId="0" fillId="0" borderId="5" xfId="0" applyBorder="1" applyAlignment="1">
      <alignment horizontal="right"/>
    </xf>
  </cellXfs>
  <cellStyles count="14">
    <cellStyle name="20% - Accent4" xfId="9" builtinId="42"/>
    <cellStyle name="20% - Accent5" xfId="11" builtinId="46"/>
    <cellStyle name="40% - Accent5" xfId="12" builtinId="47"/>
    <cellStyle name="60% - Accent5" xfId="13" builtinId="48"/>
    <cellStyle name="Accent4" xfId="8" builtinId="41"/>
    <cellStyle name="Accent5" xfId="10" builtinId="45"/>
    <cellStyle name="Aqua" xfId="1"/>
    <cellStyle name="Blue" xfId="2"/>
    <cellStyle name="Green" xfId="3"/>
    <cellStyle name="Hyperlink" xfId="7" builtinId="8"/>
    <cellStyle name="Normal" xfId="0" builtinId="0"/>
    <cellStyle name="Purple" xfId="4"/>
    <cellStyle name="Red" xfId="5"/>
    <cellStyle name="Yellow" xfId="6"/>
  </cellStyles>
  <dxfs count="1546">
    <dxf>
      <font>
        <b/>
        <i val="0"/>
        <color rgb="FF9C0006"/>
      </font>
      <fill>
        <patternFill>
          <bgColor rgb="FFFFC7CE"/>
        </patternFill>
      </fill>
    </dxf>
    <dxf>
      <font>
        <b/>
        <i val="0"/>
        <color rgb="FF006100"/>
      </font>
      <fill>
        <patternFill>
          <bgColor rgb="FFC6EFCE"/>
        </patternFill>
      </fill>
    </dxf>
    <dxf>
      <font>
        <b/>
        <i val="0"/>
        <color rgb="FF006100"/>
      </font>
      <fill>
        <patternFill>
          <bgColor rgb="FFC6EFCE"/>
        </patternFill>
      </fill>
    </dxf>
    <dxf>
      <font>
        <b/>
        <i val="0"/>
        <color rgb="FF9C0006"/>
      </font>
      <fill>
        <patternFill>
          <bgColor rgb="FFFFC7CE"/>
        </patternFill>
      </fill>
    </dxf>
    <dxf>
      <font>
        <b/>
        <i val="0"/>
        <color rgb="FF006100"/>
      </font>
      <fill>
        <patternFill>
          <bgColor rgb="FFC6EFCE"/>
        </patternFill>
      </fill>
    </dxf>
    <dxf>
      <font>
        <b/>
        <i val="0"/>
        <color rgb="FF9C0006"/>
      </font>
      <fill>
        <patternFill>
          <bgColor rgb="FFFFC7CE"/>
        </patternFill>
      </fill>
    </dxf>
    <dxf>
      <font>
        <b/>
        <i val="0"/>
        <color rgb="FF9C0006"/>
      </font>
      <fill>
        <patternFill>
          <bgColor rgb="FFFFC7CE"/>
        </patternFill>
      </fill>
    </dxf>
    <dxf>
      <font>
        <b/>
        <i val="0"/>
        <color rgb="FF006100"/>
      </font>
      <fill>
        <patternFill>
          <bgColor rgb="FFC6EFCE"/>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b/>
        <i val="0"/>
        <color rgb="FF9C0006"/>
      </font>
      <fill>
        <patternFill>
          <bgColor rgb="FFFFC7CE"/>
        </patternFill>
      </fill>
    </dxf>
    <dxf>
      <font>
        <b/>
        <i val="0"/>
        <color rgb="FF006100"/>
      </font>
      <fill>
        <patternFill>
          <bgColor rgb="FFC6EFCE"/>
        </patternFill>
      </fill>
    </dxf>
    <dxf>
      <font>
        <b/>
        <i val="0"/>
        <color rgb="FF006100"/>
      </font>
      <fill>
        <patternFill>
          <bgColor rgb="FFC6EFCE"/>
        </patternFill>
      </fill>
    </dxf>
    <dxf>
      <font>
        <b/>
        <i val="0"/>
        <color rgb="FF9C0006"/>
      </font>
      <fill>
        <patternFill>
          <bgColor rgb="FFFFC7CE"/>
        </patternFill>
      </fill>
    </dxf>
    <dxf>
      <font>
        <b/>
        <i val="0"/>
        <color rgb="FF006100"/>
      </font>
      <fill>
        <patternFill>
          <bgColor rgb="FFC6EFCE"/>
        </patternFill>
      </fill>
    </dxf>
    <dxf>
      <font>
        <b/>
        <i val="0"/>
        <color rgb="FF9C0006"/>
      </font>
      <fill>
        <patternFill>
          <bgColor rgb="FFFFC7CE"/>
        </patternFill>
      </fill>
    </dxf>
    <dxf>
      <font>
        <b/>
        <i val="0"/>
        <color rgb="FF9C0006"/>
      </font>
      <fill>
        <patternFill>
          <bgColor rgb="FFFFC7CE"/>
        </patternFill>
      </fill>
    </dxf>
    <dxf>
      <font>
        <b/>
        <i val="0"/>
        <color rgb="FF006100"/>
      </font>
      <fill>
        <patternFill>
          <bgColor rgb="FFC6EFCE"/>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b/>
        <i val="0"/>
        <color rgb="FF9C0006"/>
      </font>
      <fill>
        <patternFill>
          <bgColor rgb="FFFFC7CE"/>
        </patternFill>
      </fill>
    </dxf>
    <dxf>
      <font>
        <b/>
        <i val="0"/>
        <color rgb="FF006100"/>
      </font>
      <fill>
        <patternFill>
          <bgColor rgb="FFC6EFCE"/>
        </patternFill>
      </fill>
    </dxf>
    <dxf>
      <font>
        <b/>
        <i val="0"/>
        <color rgb="FF006100"/>
      </font>
      <fill>
        <patternFill>
          <bgColor rgb="FFC6EFCE"/>
        </patternFill>
      </fill>
    </dxf>
    <dxf>
      <font>
        <b/>
        <i val="0"/>
        <color rgb="FF9C0006"/>
      </font>
      <fill>
        <patternFill>
          <bgColor rgb="FFFFC7CE"/>
        </patternFill>
      </fill>
    </dxf>
    <dxf>
      <font>
        <b/>
        <i val="0"/>
        <color rgb="FF006100"/>
      </font>
      <fill>
        <patternFill>
          <bgColor rgb="FFC6EFCE"/>
        </patternFill>
      </fill>
    </dxf>
    <dxf>
      <font>
        <b/>
        <i val="0"/>
        <color rgb="FF9C0006"/>
      </font>
      <fill>
        <patternFill>
          <bgColor rgb="FFFFC7CE"/>
        </patternFill>
      </fill>
    </dxf>
    <dxf>
      <font>
        <b/>
        <i val="0"/>
        <color rgb="FF9C0006"/>
      </font>
      <fill>
        <patternFill>
          <bgColor rgb="FFFFC7CE"/>
        </patternFill>
      </fill>
    </dxf>
    <dxf>
      <font>
        <b/>
        <i val="0"/>
        <color rgb="FF006100"/>
      </font>
      <fill>
        <patternFill>
          <bgColor rgb="FFC6EFCE"/>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b/>
        <i val="0"/>
        <color rgb="FF9C0006"/>
      </font>
      <fill>
        <patternFill>
          <bgColor rgb="FFFFC7CE"/>
        </patternFill>
      </fill>
    </dxf>
    <dxf>
      <font>
        <b/>
        <i val="0"/>
        <color rgb="FF006100"/>
      </font>
      <fill>
        <patternFill>
          <bgColor rgb="FFC6EFCE"/>
        </patternFill>
      </fill>
    </dxf>
    <dxf>
      <font>
        <b/>
        <i val="0"/>
        <color rgb="FF006100"/>
      </font>
      <fill>
        <patternFill>
          <bgColor rgb="FFC6EFCE"/>
        </patternFill>
      </fill>
    </dxf>
    <dxf>
      <font>
        <b/>
        <i val="0"/>
        <color rgb="FF9C0006"/>
      </font>
      <fill>
        <patternFill>
          <bgColor rgb="FFFFC7CE"/>
        </patternFill>
      </fill>
    </dxf>
    <dxf>
      <font>
        <b/>
        <i val="0"/>
        <color rgb="FF006100"/>
      </font>
      <fill>
        <patternFill>
          <bgColor rgb="FFC6EFCE"/>
        </patternFill>
      </fill>
    </dxf>
    <dxf>
      <font>
        <b/>
        <i val="0"/>
        <color rgb="FF9C0006"/>
      </font>
      <fill>
        <patternFill>
          <bgColor rgb="FFFFC7CE"/>
        </patternFill>
      </fill>
    </dxf>
    <dxf>
      <font>
        <b/>
        <i val="0"/>
        <color rgb="FF9C0006"/>
      </font>
      <fill>
        <patternFill>
          <bgColor rgb="FFFFC7CE"/>
        </patternFill>
      </fill>
    </dxf>
    <dxf>
      <font>
        <b/>
        <i val="0"/>
        <color rgb="FF006100"/>
      </font>
      <fill>
        <patternFill>
          <bgColor rgb="FFC6EFCE"/>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BFBFBF"/>
        </patternFill>
      </fill>
      <border>
        <left style="thin">
          <color auto="1"/>
        </left>
        <right style="thin">
          <color auto="1"/>
        </right>
        <top style="thin">
          <color auto="1"/>
        </top>
        <bottom style="thin">
          <color auto="1"/>
        </bottom>
        <vertical/>
        <horizontal/>
      </border>
    </dxf>
    <dxf>
      <fill>
        <patternFill>
          <bgColor rgb="FFE5E5E5"/>
        </patternFill>
      </fill>
      <border>
        <left style="thin">
          <color auto="1"/>
        </left>
        <right style="thin">
          <color auto="1"/>
        </right>
        <top style="thin">
          <color auto="1"/>
        </top>
        <bottom style="thin">
          <color auto="1"/>
        </bottom>
        <vertical/>
        <horizontal/>
      </border>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E5E0EC"/>
        </patternFill>
      </fill>
    </dxf>
    <dxf>
      <fill>
        <patternFill>
          <bgColor rgb="FFD1E9F0"/>
        </patternFill>
      </fill>
    </dxf>
    <dxf>
      <fill>
        <patternFill>
          <bgColor rgb="FFFBCDC7"/>
        </patternFill>
      </fill>
    </dxf>
    <dxf>
      <fill>
        <patternFill>
          <bgColor rgb="FFFACC99"/>
        </patternFill>
      </fill>
    </dxf>
    <dxf>
      <fill>
        <patternFill>
          <bgColor rgb="FFE5E0EC"/>
        </patternFill>
      </fill>
    </dxf>
    <dxf>
      <fill>
        <patternFill>
          <bgColor rgb="FFD1E9F0"/>
        </patternFill>
      </fill>
    </dxf>
    <dxf>
      <fill>
        <patternFill>
          <bgColor rgb="FFFBCDC7"/>
        </patternFill>
      </fill>
    </dxf>
    <dxf>
      <fill>
        <patternFill>
          <bgColor rgb="FFFACC99"/>
        </patternFill>
      </fill>
    </dxf>
    <dxf>
      <fill>
        <patternFill>
          <bgColor rgb="FFE5E0EC"/>
        </patternFill>
      </fill>
    </dxf>
    <dxf>
      <fill>
        <patternFill>
          <bgColor rgb="FFD1E9F0"/>
        </patternFill>
      </fill>
    </dxf>
    <dxf>
      <fill>
        <patternFill>
          <bgColor rgb="FFFBCDC7"/>
        </patternFill>
      </fill>
    </dxf>
    <dxf>
      <fill>
        <patternFill>
          <bgColor rgb="FFFACC99"/>
        </patternFill>
      </fill>
    </dxf>
    <dxf>
      <fill>
        <patternFill>
          <bgColor rgb="FF5F5F5F"/>
        </patternFill>
      </fill>
    </dxf>
    <dxf>
      <fill>
        <patternFill>
          <bgColor rgb="FF5F5F5F"/>
        </patternFill>
      </fill>
    </dxf>
    <dxf>
      <fill>
        <patternFill>
          <bgColor rgb="FFE5E5E5"/>
        </patternFill>
      </fill>
    </dxf>
    <dxf>
      <font>
        <color rgb="FF9C0006"/>
      </font>
      <fill>
        <patternFill>
          <bgColor rgb="FFFFC7CE"/>
        </patternFill>
      </fill>
    </dxf>
    <dxf>
      <font>
        <color rgb="FF9C0006"/>
      </font>
      <fill>
        <patternFill>
          <bgColor rgb="FFFFC7CE"/>
        </patternFill>
      </fill>
    </dxf>
    <dxf>
      <fill>
        <patternFill>
          <bgColor rgb="FFE5E5E5"/>
        </patternFill>
      </fill>
    </dxf>
    <dxf>
      <font>
        <color rgb="FF9C0006"/>
      </font>
      <fill>
        <patternFill>
          <bgColor rgb="FFFFC7CE"/>
        </patternFill>
      </fill>
    </dxf>
    <dxf>
      <font>
        <color rgb="FF9C0006"/>
      </font>
      <fill>
        <patternFill>
          <bgColor rgb="FFFFC7CE"/>
        </patternFill>
      </fill>
    </dxf>
    <dxf>
      <fill>
        <patternFill>
          <bgColor rgb="FFC0C0C0"/>
        </patternFill>
      </fill>
    </dxf>
    <dxf>
      <font>
        <color rgb="FF9C0006"/>
      </font>
      <fill>
        <patternFill>
          <bgColor rgb="FFFFC7CE"/>
        </patternFill>
      </fill>
    </dxf>
    <dxf>
      <font>
        <color rgb="FF9C0006"/>
      </font>
      <fill>
        <patternFill>
          <bgColor rgb="FFFFC7CE"/>
        </patternFill>
      </fill>
    </dxf>
    <dxf>
      <fill>
        <patternFill>
          <bgColor rgb="FFC0C0C0"/>
        </patternFill>
      </fill>
    </dxf>
    <dxf>
      <font>
        <color rgb="FF9C0006"/>
      </font>
      <fill>
        <patternFill>
          <bgColor rgb="FFFFC7CE"/>
        </patternFill>
      </fill>
    </dxf>
    <dxf>
      <font>
        <color rgb="FF9C0006"/>
      </font>
      <fill>
        <patternFill>
          <bgColor rgb="FFFFC7CE"/>
        </patternFill>
      </fill>
    </dxf>
    <dxf>
      <fill>
        <patternFill>
          <bgColor rgb="FFE5E5E5"/>
        </patternFill>
      </fill>
    </dxf>
    <dxf>
      <font>
        <color rgb="FF9C0006"/>
      </font>
      <fill>
        <patternFill>
          <bgColor rgb="FFFFC7CE"/>
        </patternFill>
      </fill>
    </dxf>
    <dxf>
      <font>
        <color rgb="FF9C0006"/>
      </font>
      <fill>
        <patternFill>
          <bgColor rgb="FFFFC7CE"/>
        </patternFill>
      </fill>
    </dxf>
    <dxf>
      <fill>
        <patternFill>
          <bgColor rgb="FFC0C0C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C0C0C0"/>
        </patternFill>
      </fill>
    </dxf>
    <dxf>
      <font>
        <color rgb="FF9C0006"/>
      </font>
      <fill>
        <patternFill>
          <bgColor rgb="FFFFC7CE"/>
        </patternFill>
      </fill>
    </dxf>
    <dxf>
      <font>
        <color rgb="FF9C0006"/>
      </font>
      <fill>
        <patternFill>
          <bgColor rgb="FFFFC7CE"/>
        </patternFill>
      </fill>
    </dxf>
    <dxf>
      <fill>
        <patternFill>
          <bgColor rgb="FFE5E5E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C0C0C0"/>
        </patternFill>
      </fill>
    </dxf>
    <dxf>
      <font>
        <color rgb="FF9C0006"/>
      </font>
      <fill>
        <patternFill>
          <bgColor rgb="FFFFC7CE"/>
        </patternFill>
      </fill>
    </dxf>
    <dxf>
      <font>
        <color rgb="FF9C0006"/>
      </font>
      <fill>
        <patternFill>
          <bgColor rgb="FFFFC7CE"/>
        </patternFill>
      </fill>
    </dxf>
    <dxf>
      <fill>
        <patternFill>
          <bgColor rgb="FFE5E5E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C0C0C0"/>
        </patternFill>
      </fill>
    </dxf>
    <dxf>
      <font>
        <color rgb="FF9C0006"/>
      </font>
      <fill>
        <patternFill>
          <bgColor rgb="FFFFC7CE"/>
        </patternFill>
      </fill>
    </dxf>
    <dxf>
      <font>
        <color rgb="FF9C0006"/>
      </font>
      <fill>
        <patternFill>
          <bgColor rgb="FFFFC7CE"/>
        </patternFill>
      </fill>
    </dxf>
    <dxf>
      <fill>
        <patternFill>
          <bgColor rgb="FFE5E5E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E5E5E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C0C0C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C0C0C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BFBFBF"/>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C0C0C0"/>
        </patternFill>
      </fill>
    </dxf>
    <dxf>
      <fill>
        <patternFill>
          <bgColor rgb="FFE5E5E5"/>
        </patternFill>
      </fill>
    </dxf>
    <dxf>
      <font>
        <color rgb="FF9C0006"/>
      </font>
      <fill>
        <patternFill>
          <bgColor rgb="FFFFC7CE"/>
        </patternFill>
      </fill>
    </dxf>
    <dxf>
      <font>
        <color rgb="FF9C0006"/>
      </font>
      <fill>
        <patternFill>
          <bgColor rgb="FFFFC7CE"/>
        </patternFill>
      </fill>
    </dxf>
    <dxf>
      <fill>
        <patternFill>
          <bgColor rgb="FFE5E5E5"/>
        </patternFill>
      </fill>
    </dxf>
    <dxf>
      <font>
        <color rgb="FF9C0006"/>
      </font>
      <fill>
        <patternFill>
          <bgColor rgb="FFFFC7CE"/>
        </patternFill>
      </fill>
    </dxf>
    <dxf>
      <font>
        <color rgb="FF9C0006"/>
      </font>
      <fill>
        <patternFill>
          <bgColor rgb="FFFFC7CE"/>
        </patternFill>
      </fill>
    </dxf>
    <dxf>
      <fill>
        <patternFill>
          <bgColor rgb="FFE5E5E5"/>
        </patternFill>
      </fill>
    </dxf>
    <dxf>
      <font>
        <color rgb="FF9C0006"/>
      </font>
      <fill>
        <patternFill>
          <bgColor rgb="FFFFC7CE"/>
        </patternFill>
      </fill>
    </dxf>
    <dxf>
      <font>
        <color rgb="FF9C0006"/>
      </font>
      <fill>
        <patternFill>
          <bgColor rgb="FFFFC7CE"/>
        </patternFill>
      </fill>
    </dxf>
    <dxf>
      <fill>
        <patternFill>
          <bgColor rgb="FFE5E0EC"/>
        </patternFill>
      </fill>
    </dxf>
    <dxf>
      <fill>
        <patternFill>
          <bgColor rgb="FFD1E9F0"/>
        </patternFill>
      </fill>
    </dxf>
    <dxf>
      <fill>
        <patternFill>
          <bgColor rgb="FFFBCDC7"/>
        </patternFill>
      </fill>
    </dxf>
    <dxf>
      <fill>
        <patternFill>
          <bgColor rgb="FFFACC99"/>
        </patternFill>
      </fill>
    </dxf>
    <dxf>
      <fill>
        <patternFill>
          <bgColor rgb="FFE5E0EC"/>
        </patternFill>
      </fill>
    </dxf>
    <dxf>
      <fill>
        <patternFill>
          <bgColor rgb="FFD1E9F0"/>
        </patternFill>
      </fill>
    </dxf>
    <dxf>
      <fill>
        <patternFill>
          <bgColor rgb="FFFBCDC7"/>
        </patternFill>
      </fill>
    </dxf>
    <dxf>
      <fill>
        <patternFill>
          <bgColor rgb="FFFACC99"/>
        </patternFill>
      </fill>
    </dxf>
    <dxf>
      <fill>
        <patternFill>
          <bgColor rgb="FFE5E0EC"/>
        </patternFill>
      </fill>
    </dxf>
    <dxf>
      <fill>
        <patternFill>
          <bgColor rgb="FFD1E9F0"/>
        </patternFill>
      </fill>
    </dxf>
    <dxf>
      <fill>
        <patternFill>
          <bgColor rgb="FFFBCDC7"/>
        </patternFill>
      </fill>
    </dxf>
    <dxf>
      <fill>
        <patternFill>
          <bgColor rgb="FFFACC99"/>
        </patternFill>
      </fill>
    </dxf>
    <dxf>
      <fill>
        <patternFill>
          <bgColor rgb="FFE5E0EC"/>
        </patternFill>
      </fill>
    </dxf>
    <dxf>
      <fill>
        <patternFill>
          <bgColor rgb="FFD1E9F0"/>
        </patternFill>
      </fill>
    </dxf>
    <dxf>
      <fill>
        <patternFill>
          <bgColor rgb="FFFBCDC7"/>
        </patternFill>
      </fill>
    </dxf>
    <dxf>
      <fill>
        <patternFill>
          <bgColor rgb="FFFACC99"/>
        </patternFill>
      </fill>
    </dxf>
    <dxf>
      <fill>
        <patternFill>
          <bgColor rgb="FFE5E0EC"/>
        </patternFill>
      </fill>
    </dxf>
    <dxf>
      <fill>
        <patternFill>
          <bgColor rgb="FFD1E9F0"/>
        </patternFill>
      </fill>
    </dxf>
    <dxf>
      <fill>
        <patternFill>
          <bgColor rgb="FFFBCDC7"/>
        </patternFill>
      </fill>
    </dxf>
    <dxf>
      <fill>
        <patternFill>
          <bgColor rgb="FFFACC99"/>
        </patternFill>
      </fill>
    </dxf>
    <dxf>
      <fill>
        <patternFill>
          <bgColor rgb="FFCBC0DA"/>
        </patternFill>
      </fill>
    </dxf>
    <dxf>
      <fill>
        <patternFill>
          <bgColor rgb="FFA4D5E2"/>
        </patternFill>
      </fill>
    </dxf>
    <dxf>
      <fill>
        <patternFill>
          <bgColor rgb="FFF89D95"/>
        </patternFill>
      </fill>
    </dxf>
    <dxf>
      <fill>
        <patternFill>
          <bgColor rgb="FFC79866"/>
        </patternFill>
      </fill>
    </dxf>
    <dxf>
      <fill>
        <patternFill>
          <bgColor rgb="FFCBC0DA"/>
        </patternFill>
      </fill>
    </dxf>
    <dxf>
      <fill>
        <patternFill>
          <bgColor rgb="FFA4D5E2"/>
        </patternFill>
      </fill>
    </dxf>
    <dxf>
      <fill>
        <patternFill>
          <bgColor rgb="FFF89D95"/>
        </patternFill>
      </fill>
    </dxf>
    <dxf>
      <fill>
        <patternFill>
          <bgColor rgb="FFC79866"/>
        </patternFill>
      </fill>
    </dxf>
    <dxf>
      <fill>
        <patternFill>
          <bgColor rgb="FFCBC0DA"/>
        </patternFill>
      </fill>
    </dxf>
    <dxf>
      <fill>
        <patternFill>
          <bgColor rgb="FFA4D5E2"/>
        </patternFill>
      </fill>
    </dxf>
    <dxf>
      <fill>
        <patternFill>
          <bgColor rgb="FFF89D95"/>
        </patternFill>
      </fill>
    </dxf>
    <dxf>
      <fill>
        <patternFill>
          <bgColor rgb="FFC79866"/>
        </patternFill>
      </fill>
    </dxf>
    <dxf>
      <fill>
        <patternFill>
          <bgColor rgb="FFCBC0DA"/>
        </patternFill>
      </fill>
    </dxf>
    <dxf>
      <fill>
        <patternFill>
          <bgColor rgb="FFA4D5E2"/>
        </patternFill>
      </fill>
    </dxf>
    <dxf>
      <fill>
        <patternFill>
          <bgColor rgb="FFF89D95"/>
        </patternFill>
      </fill>
    </dxf>
    <dxf>
      <fill>
        <patternFill>
          <bgColor rgb="FFC79866"/>
        </patternFill>
      </fill>
    </dxf>
    <dxf>
      <fill>
        <patternFill>
          <bgColor rgb="FFCBC0DA"/>
        </patternFill>
      </fill>
    </dxf>
    <dxf>
      <fill>
        <patternFill>
          <bgColor rgb="FFA4D5E2"/>
        </patternFill>
      </fill>
    </dxf>
    <dxf>
      <fill>
        <patternFill>
          <bgColor rgb="FFF89D95"/>
        </patternFill>
      </fill>
    </dxf>
    <dxf>
      <fill>
        <patternFill>
          <bgColor rgb="FFC79866"/>
        </patternFill>
      </fill>
    </dxf>
    <dxf>
      <fill>
        <patternFill>
          <bgColor rgb="FFCBC0DA"/>
        </patternFill>
      </fill>
    </dxf>
    <dxf>
      <fill>
        <patternFill>
          <bgColor rgb="FFA4D5E2"/>
        </patternFill>
      </fill>
    </dxf>
    <dxf>
      <fill>
        <patternFill>
          <bgColor rgb="FFF89D95"/>
        </patternFill>
      </fill>
    </dxf>
    <dxf>
      <fill>
        <patternFill>
          <bgColor rgb="FFC79866"/>
        </patternFill>
      </fill>
    </dxf>
    <dxf>
      <fill>
        <patternFill>
          <bgColor rgb="FFCBC0DA"/>
        </patternFill>
      </fill>
    </dxf>
    <dxf>
      <fill>
        <patternFill>
          <bgColor rgb="FFA4D5E2"/>
        </patternFill>
      </fill>
    </dxf>
    <dxf>
      <fill>
        <patternFill>
          <bgColor rgb="FFF89D95"/>
        </patternFill>
      </fill>
    </dxf>
    <dxf>
      <fill>
        <patternFill>
          <bgColor rgb="FFC79866"/>
        </patternFill>
      </fill>
    </dxf>
    <dxf>
      <fill>
        <patternFill>
          <bgColor rgb="FFCBC0DA"/>
        </patternFill>
      </fill>
    </dxf>
    <dxf>
      <fill>
        <patternFill>
          <bgColor rgb="FFA4D5E2"/>
        </patternFill>
      </fill>
    </dxf>
    <dxf>
      <fill>
        <patternFill>
          <bgColor rgb="FFF89D95"/>
        </patternFill>
      </fill>
    </dxf>
    <dxf>
      <fill>
        <patternFill>
          <bgColor rgb="FFC79866"/>
        </patternFill>
      </fill>
    </dxf>
    <dxf>
      <fill>
        <patternFill>
          <bgColor rgb="FFCBC0DA"/>
        </patternFill>
      </fill>
    </dxf>
    <dxf>
      <fill>
        <patternFill>
          <bgColor rgb="FFA4D5E2"/>
        </patternFill>
      </fill>
    </dxf>
    <dxf>
      <fill>
        <patternFill>
          <bgColor rgb="FFF89D95"/>
        </patternFill>
      </fill>
    </dxf>
    <dxf>
      <fill>
        <patternFill>
          <bgColor rgb="FFC79866"/>
        </patternFill>
      </fill>
    </dxf>
    <dxf>
      <fill>
        <patternFill>
          <bgColor rgb="FFCBC0DA"/>
        </patternFill>
      </fill>
    </dxf>
    <dxf>
      <fill>
        <patternFill>
          <bgColor rgb="FFA4D5E2"/>
        </patternFill>
      </fill>
    </dxf>
    <dxf>
      <fill>
        <patternFill>
          <bgColor rgb="FFF89D95"/>
        </patternFill>
      </fill>
    </dxf>
    <dxf>
      <fill>
        <patternFill>
          <bgColor rgb="FFC79866"/>
        </patternFill>
      </fill>
    </dxf>
    <dxf>
      <fill>
        <patternFill>
          <bgColor rgb="FFCBC0DA"/>
        </patternFill>
      </fill>
    </dxf>
    <dxf>
      <fill>
        <patternFill>
          <bgColor rgb="FFA4D5E2"/>
        </patternFill>
      </fill>
    </dxf>
    <dxf>
      <fill>
        <patternFill>
          <bgColor rgb="FFF89D95"/>
        </patternFill>
      </fill>
    </dxf>
    <dxf>
      <fill>
        <patternFill>
          <bgColor rgb="FFC79866"/>
        </patternFill>
      </fill>
    </dxf>
    <dxf>
      <fill>
        <patternFill>
          <bgColor rgb="FFCBC0DA"/>
        </patternFill>
      </fill>
    </dxf>
    <dxf>
      <fill>
        <patternFill>
          <bgColor rgb="FFA4D5E2"/>
        </patternFill>
      </fill>
    </dxf>
    <dxf>
      <fill>
        <patternFill>
          <bgColor rgb="FFF89D95"/>
        </patternFill>
      </fill>
    </dxf>
    <dxf>
      <fill>
        <patternFill>
          <bgColor rgb="FFC79866"/>
        </patternFill>
      </fill>
    </dxf>
    <dxf>
      <fill>
        <patternFill>
          <bgColor rgb="FFCBC0DA"/>
        </patternFill>
      </fill>
    </dxf>
    <dxf>
      <fill>
        <patternFill>
          <bgColor rgb="FFA4D5E2"/>
        </patternFill>
      </fill>
    </dxf>
    <dxf>
      <fill>
        <patternFill>
          <bgColor rgb="FFF89D95"/>
        </patternFill>
      </fill>
    </dxf>
    <dxf>
      <fill>
        <patternFill>
          <bgColor rgb="FFC79866"/>
        </patternFill>
      </fill>
    </dxf>
    <dxf>
      <fill>
        <patternFill>
          <bgColor rgb="FFCBC0DA"/>
        </patternFill>
      </fill>
    </dxf>
    <dxf>
      <fill>
        <patternFill>
          <bgColor rgb="FFA4D5E2"/>
        </patternFill>
      </fill>
    </dxf>
    <dxf>
      <fill>
        <patternFill>
          <bgColor rgb="FFF89D95"/>
        </patternFill>
      </fill>
    </dxf>
    <dxf>
      <fill>
        <patternFill>
          <bgColor rgb="FFC79866"/>
        </patternFill>
      </fill>
    </dxf>
    <dxf>
      <fill>
        <patternFill>
          <bgColor rgb="FFCBC0DA"/>
        </patternFill>
      </fill>
    </dxf>
    <dxf>
      <fill>
        <patternFill>
          <bgColor rgb="FFA4D5E2"/>
        </patternFill>
      </fill>
    </dxf>
    <dxf>
      <fill>
        <patternFill>
          <bgColor rgb="FFF89D95"/>
        </patternFill>
      </fill>
    </dxf>
    <dxf>
      <fill>
        <patternFill>
          <bgColor rgb="FFC79866"/>
        </patternFill>
      </fill>
    </dxf>
    <dxf>
      <fill>
        <patternFill>
          <bgColor rgb="FFCBC0DA"/>
        </patternFill>
      </fill>
    </dxf>
    <dxf>
      <fill>
        <patternFill>
          <bgColor rgb="FFA4D5E2"/>
        </patternFill>
      </fill>
    </dxf>
    <dxf>
      <fill>
        <patternFill>
          <bgColor rgb="FFF89D95"/>
        </patternFill>
      </fill>
    </dxf>
    <dxf>
      <fill>
        <patternFill>
          <bgColor rgb="FFC79866"/>
        </patternFill>
      </fill>
    </dxf>
    <dxf>
      <fill>
        <patternFill>
          <bgColor rgb="FFCBC0DA"/>
        </patternFill>
      </fill>
    </dxf>
    <dxf>
      <fill>
        <patternFill>
          <bgColor rgb="FFA4D5E2"/>
        </patternFill>
      </fill>
    </dxf>
    <dxf>
      <fill>
        <patternFill>
          <bgColor rgb="FFF89D95"/>
        </patternFill>
      </fill>
    </dxf>
    <dxf>
      <fill>
        <patternFill>
          <bgColor rgb="FFC79866"/>
        </patternFill>
      </fill>
    </dxf>
    <dxf>
      <fill>
        <patternFill>
          <bgColor rgb="FFCBC0DA"/>
        </patternFill>
      </fill>
    </dxf>
    <dxf>
      <fill>
        <patternFill>
          <bgColor rgb="FFA4D5E2"/>
        </patternFill>
      </fill>
    </dxf>
    <dxf>
      <fill>
        <patternFill>
          <bgColor rgb="FFF89D95"/>
        </patternFill>
      </fill>
    </dxf>
    <dxf>
      <fill>
        <patternFill>
          <bgColor rgb="FFC79866"/>
        </patternFill>
      </fill>
    </dxf>
    <dxf>
      <fill>
        <patternFill>
          <bgColor rgb="FFCBC0DA"/>
        </patternFill>
      </fill>
    </dxf>
    <dxf>
      <fill>
        <patternFill>
          <bgColor rgb="FFA4D5E2"/>
        </patternFill>
      </fill>
    </dxf>
    <dxf>
      <fill>
        <patternFill>
          <bgColor rgb="FFF89D95"/>
        </patternFill>
      </fill>
    </dxf>
    <dxf>
      <fill>
        <patternFill>
          <bgColor rgb="FFC79866"/>
        </patternFill>
      </fill>
    </dxf>
    <dxf>
      <fill>
        <patternFill>
          <bgColor rgb="FFCBC0DA"/>
        </patternFill>
      </fill>
    </dxf>
    <dxf>
      <fill>
        <patternFill>
          <bgColor rgb="FFA4D5E2"/>
        </patternFill>
      </fill>
    </dxf>
    <dxf>
      <fill>
        <patternFill>
          <bgColor rgb="FFF89D95"/>
        </patternFill>
      </fill>
    </dxf>
    <dxf>
      <fill>
        <patternFill>
          <bgColor rgb="FFC79866"/>
        </patternFill>
      </fill>
    </dxf>
    <dxf>
      <fill>
        <patternFill>
          <bgColor rgb="FFCBC0DA"/>
        </patternFill>
      </fill>
    </dxf>
    <dxf>
      <fill>
        <patternFill>
          <bgColor rgb="FFA4D5E2"/>
        </patternFill>
      </fill>
    </dxf>
    <dxf>
      <fill>
        <patternFill>
          <bgColor rgb="FFF89D95"/>
        </patternFill>
      </fill>
    </dxf>
    <dxf>
      <fill>
        <patternFill>
          <bgColor rgb="FFC79866"/>
        </patternFill>
      </fill>
    </dxf>
    <dxf>
      <fill>
        <patternFill>
          <bgColor rgb="FFCBC0DA"/>
        </patternFill>
      </fill>
    </dxf>
    <dxf>
      <fill>
        <patternFill>
          <bgColor rgb="FFA4D5E2"/>
        </patternFill>
      </fill>
    </dxf>
    <dxf>
      <fill>
        <patternFill>
          <bgColor rgb="FFF89D95"/>
        </patternFill>
      </fill>
    </dxf>
    <dxf>
      <fill>
        <patternFill>
          <bgColor rgb="FFC79866"/>
        </patternFill>
      </fill>
    </dxf>
    <dxf>
      <fill>
        <patternFill>
          <bgColor rgb="FFCBC0DA"/>
        </patternFill>
      </fill>
    </dxf>
    <dxf>
      <fill>
        <patternFill>
          <bgColor rgb="FFA4D5E2"/>
        </patternFill>
      </fill>
    </dxf>
    <dxf>
      <fill>
        <patternFill>
          <bgColor rgb="FFF89D95"/>
        </patternFill>
      </fill>
    </dxf>
    <dxf>
      <fill>
        <patternFill>
          <bgColor rgb="FFC79866"/>
        </patternFill>
      </fill>
    </dxf>
    <dxf>
      <fill>
        <patternFill>
          <bgColor rgb="FFCBC0DA"/>
        </patternFill>
      </fill>
    </dxf>
    <dxf>
      <fill>
        <patternFill>
          <bgColor rgb="FFA4D5E2"/>
        </patternFill>
      </fill>
    </dxf>
    <dxf>
      <fill>
        <patternFill>
          <bgColor rgb="FFF89D95"/>
        </patternFill>
      </fill>
    </dxf>
    <dxf>
      <fill>
        <patternFill>
          <bgColor rgb="FFC79866"/>
        </patternFill>
      </fill>
    </dxf>
    <dxf>
      <fill>
        <patternFill>
          <bgColor rgb="FFCBC0DA"/>
        </patternFill>
      </fill>
    </dxf>
    <dxf>
      <fill>
        <patternFill>
          <bgColor rgb="FFA4D5E2"/>
        </patternFill>
      </fill>
    </dxf>
    <dxf>
      <fill>
        <patternFill>
          <bgColor rgb="FFF89D95"/>
        </patternFill>
      </fill>
    </dxf>
    <dxf>
      <fill>
        <patternFill>
          <bgColor rgb="FFC79866"/>
        </patternFill>
      </fill>
    </dxf>
    <dxf>
      <fill>
        <patternFill>
          <bgColor rgb="FFCBC0DA"/>
        </patternFill>
      </fill>
    </dxf>
    <dxf>
      <fill>
        <patternFill>
          <bgColor rgb="FFA4D5E2"/>
        </patternFill>
      </fill>
    </dxf>
    <dxf>
      <fill>
        <patternFill>
          <bgColor rgb="FFF89D95"/>
        </patternFill>
      </fill>
    </dxf>
    <dxf>
      <fill>
        <patternFill>
          <bgColor rgb="FFC79866"/>
        </patternFill>
      </fill>
    </dxf>
    <dxf>
      <fill>
        <patternFill>
          <bgColor rgb="FFCBC0DA"/>
        </patternFill>
      </fill>
    </dxf>
    <dxf>
      <fill>
        <patternFill>
          <bgColor rgb="FFA4D5E2"/>
        </patternFill>
      </fill>
    </dxf>
    <dxf>
      <fill>
        <patternFill>
          <bgColor rgb="FFF89D95"/>
        </patternFill>
      </fill>
    </dxf>
    <dxf>
      <fill>
        <patternFill>
          <bgColor rgb="FFC79866"/>
        </patternFill>
      </fill>
    </dxf>
    <dxf>
      <font>
        <color rgb="FF5C3D1E"/>
      </font>
      <fill>
        <patternFill>
          <bgColor rgb="FFE0C0A0"/>
        </patternFill>
      </fill>
    </dxf>
    <dxf>
      <font>
        <color rgb="FF740000"/>
      </font>
      <fill>
        <patternFill>
          <bgColor rgb="FFFFABAB"/>
        </patternFill>
      </fill>
    </dxf>
    <dxf>
      <font>
        <color rgb="FF512062"/>
      </font>
      <fill>
        <patternFill>
          <bgColor rgb="FFE2C6EC"/>
        </patternFill>
      </fill>
    </dxf>
    <dxf>
      <font>
        <color rgb="FF094A53"/>
      </font>
      <fill>
        <patternFill>
          <bgColor rgb="FFBAF1F8"/>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7A3D00"/>
      </font>
      <fill>
        <patternFill>
          <bgColor rgb="FFFFC285"/>
        </patternFill>
      </fill>
    </dxf>
    <dxf>
      <font>
        <color rgb="FF747100"/>
      </font>
      <fill>
        <patternFill>
          <bgColor rgb="FFFFFF99"/>
        </patternFill>
      </fill>
    </dxf>
    <dxf>
      <font>
        <color rgb="FF43661C"/>
      </font>
      <fill>
        <patternFill>
          <bgColor rgb="FFB6DF89"/>
        </patternFill>
      </fill>
    </dxf>
    <dxf>
      <font>
        <color rgb="FF21695B"/>
      </font>
      <fill>
        <patternFill>
          <bgColor rgb="FF92DCCD"/>
        </patternFill>
      </fill>
    </dxf>
    <dxf>
      <font>
        <color rgb="FF00506C"/>
      </font>
      <fill>
        <patternFill>
          <bgColor rgb="FF85DFFF"/>
        </patternFill>
      </fill>
    </dxf>
    <dxf>
      <font>
        <color rgb="FF000074"/>
      </font>
      <fill>
        <patternFill>
          <bgColor rgb="FFBDBDFF"/>
        </patternFill>
      </fill>
    </dxf>
    <dxf>
      <font>
        <color rgb="FF4C1274"/>
      </font>
      <fill>
        <patternFill>
          <bgColor rgb="FFDDBAF4"/>
        </patternFill>
      </fill>
    </dxf>
    <dxf>
      <font>
        <color rgb="FF7A3D00"/>
      </font>
      <fill>
        <patternFill>
          <bgColor rgb="FFFFC285"/>
        </patternFill>
      </fill>
    </dxf>
    <dxf>
      <font>
        <color rgb="FF747100"/>
      </font>
      <fill>
        <patternFill>
          <bgColor rgb="FFFFFF99"/>
        </patternFill>
      </fill>
    </dxf>
    <dxf>
      <font>
        <color rgb="FF43661C"/>
      </font>
      <fill>
        <patternFill>
          <bgColor rgb="FFB6DF89"/>
        </patternFill>
      </fill>
    </dxf>
    <dxf>
      <font>
        <color rgb="FF21695B"/>
      </font>
      <fill>
        <patternFill>
          <bgColor rgb="FF92DCCD"/>
        </patternFill>
      </fill>
    </dxf>
    <dxf>
      <font>
        <color rgb="FF00506C"/>
      </font>
      <fill>
        <patternFill>
          <bgColor rgb="FF85DFFF"/>
        </patternFill>
      </fill>
    </dxf>
    <dxf>
      <font>
        <color rgb="FF000074"/>
      </font>
      <fill>
        <patternFill>
          <bgColor rgb="FFBDBDFF"/>
        </patternFill>
      </fill>
    </dxf>
    <dxf>
      <font>
        <color rgb="FF4C1274"/>
      </font>
      <fill>
        <patternFill>
          <bgColor rgb="FFDDBAF4"/>
        </patternFill>
      </fill>
    </dxf>
    <dxf>
      <font>
        <color rgb="FF9C0006"/>
      </font>
      <fill>
        <patternFill>
          <bgColor rgb="FFFFC7CE"/>
        </patternFill>
      </fill>
    </dxf>
    <dxf>
      <font>
        <color rgb="FF9C0006"/>
      </font>
      <fill>
        <patternFill>
          <bgColor rgb="FFFFC7CE"/>
        </patternFill>
      </fill>
    </dxf>
    <dxf>
      <fill>
        <patternFill>
          <bgColor rgb="FFC0C0C0"/>
        </patternFill>
      </fill>
    </dxf>
    <dxf>
      <font>
        <color rgb="FF9C0006"/>
      </font>
      <fill>
        <patternFill>
          <bgColor rgb="FFFFC7CE"/>
        </patternFill>
      </fill>
    </dxf>
    <dxf>
      <font>
        <color rgb="FF9C0006"/>
      </font>
      <fill>
        <patternFill>
          <bgColor rgb="FFFFC7CE"/>
        </patternFill>
      </fill>
    </dxf>
    <dxf>
      <fill>
        <patternFill>
          <bgColor rgb="FFE5E0EC"/>
        </patternFill>
      </fill>
    </dxf>
    <dxf>
      <fill>
        <patternFill>
          <bgColor rgb="FFD1E9F0"/>
        </patternFill>
      </fill>
    </dxf>
    <dxf>
      <fill>
        <patternFill>
          <bgColor rgb="FFFBCDC7"/>
        </patternFill>
      </fill>
    </dxf>
    <dxf>
      <fill>
        <patternFill>
          <bgColor rgb="FFFACC99"/>
        </patternFill>
      </fill>
    </dxf>
    <dxf>
      <fill>
        <patternFill>
          <bgColor rgb="FFE5E0EC"/>
        </patternFill>
      </fill>
    </dxf>
    <dxf>
      <fill>
        <patternFill>
          <bgColor rgb="FFD1E9F0"/>
        </patternFill>
      </fill>
    </dxf>
    <dxf>
      <fill>
        <patternFill>
          <bgColor rgb="FFFBCDC7"/>
        </patternFill>
      </fill>
    </dxf>
    <dxf>
      <fill>
        <patternFill>
          <bgColor rgb="FFFACC99"/>
        </patternFill>
      </fill>
    </dxf>
    <dxf>
      <fill>
        <patternFill>
          <bgColor rgb="FFE5E0EC"/>
        </patternFill>
      </fill>
    </dxf>
    <dxf>
      <fill>
        <patternFill>
          <bgColor rgb="FFD1E9F0"/>
        </patternFill>
      </fill>
    </dxf>
    <dxf>
      <fill>
        <patternFill>
          <bgColor rgb="FFFBCDC7"/>
        </patternFill>
      </fill>
    </dxf>
    <dxf>
      <fill>
        <patternFill>
          <bgColor rgb="FFFACC99"/>
        </patternFill>
      </fill>
    </dxf>
    <dxf>
      <fill>
        <patternFill>
          <bgColor rgb="FF5F5F5F"/>
        </patternFill>
      </fill>
    </dxf>
    <dxf>
      <fill>
        <patternFill>
          <bgColor rgb="FF5F5F5F"/>
        </patternFill>
      </fill>
    </dxf>
    <dxf>
      <fill>
        <patternFill>
          <bgColor rgb="FFE5E5E5"/>
        </patternFill>
      </fill>
    </dxf>
    <dxf>
      <font>
        <color rgb="FF9C0006"/>
      </font>
      <fill>
        <patternFill>
          <bgColor rgb="FFFFC7CE"/>
        </patternFill>
      </fill>
    </dxf>
    <dxf>
      <font>
        <color rgb="FF9C0006"/>
      </font>
      <fill>
        <patternFill>
          <bgColor rgb="FFFFC7CE"/>
        </patternFill>
      </fill>
    </dxf>
    <dxf>
      <fill>
        <patternFill>
          <bgColor rgb="FFE5E5E5"/>
        </patternFill>
      </fill>
    </dxf>
    <dxf>
      <font>
        <color rgb="FF9C0006"/>
      </font>
      <fill>
        <patternFill>
          <bgColor rgb="FFFFC7CE"/>
        </patternFill>
      </fill>
    </dxf>
    <dxf>
      <font>
        <color rgb="FF9C0006"/>
      </font>
      <fill>
        <patternFill>
          <bgColor rgb="FFFFC7CE"/>
        </patternFill>
      </fill>
    </dxf>
    <dxf>
      <fill>
        <patternFill>
          <bgColor rgb="FFC0C0C0"/>
        </patternFill>
      </fill>
    </dxf>
    <dxf>
      <font>
        <color rgb="FF9C0006"/>
      </font>
      <fill>
        <patternFill>
          <bgColor rgb="FFFFC7CE"/>
        </patternFill>
      </fill>
    </dxf>
    <dxf>
      <font>
        <color rgb="FF9C0006"/>
      </font>
      <fill>
        <patternFill>
          <bgColor rgb="FFFFC7CE"/>
        </patternFill>
      </fill>
    </dxf>
    <dxf>
      <fill>
        <patternFill>
          <bgColor rgb="FFC0C0C0"/>
        </patternFill>
      </fill>
    </dxf>
    <dxf>
      <font>
        <color rgb="FF9C0006"/>
      </font>
      <fill>
        <patternFill>
          <bgColor rgb="FFFFC7CE"/>
        </patternFill>
      </fill>
    </dxf>
    <dxf>
      <font>
        <color rgb="FF9C0006"/>
      </font>
      <fill>
        <patternFill>
          <bgColor rgb="FFFFC7CE"/>
        </patternFill>
      </fill>
    </dxf>
    <dxf>
      <fill>
        <patternFill>
          <bgColor rgb="FFE5E5E5"/>
        </patternFill>
      </fill>
    </dxf>
    <dxf>
      <font>
        <color rgb="FF9C0006"/>
      </font>
      <fill>
        <patternFill>
          <bgColor rgb="FFFFC7CE"/>
        </patternFill>
      </fill>
    </dxf>
    <dxf>
      <font>
        <color rgb="FF9C0006"/>
      </font>
      <fill>
        <patternFill>
          <bgColor rgb="FFFFC7CE"/>
        </patternFill>
      </fill>
    </dxf>
    <dxf>
      <fill>
        <patternFill>
          <bgColor rgb="FFC0C0C0"/>
        </patternFill>
      </fill>
    </dxf>
    <dxf>
      <fill>
        <patternFill>
          <bgColor rgb="FFE5E5E5"/>
        </patternFill>
      </fill>
    </dxf>
    <dxf>
      <font>
        <color rgb="FF9C0006"/>
      </font>
      <fill>
        <patternFill>
          <bgColor rgb="FFFFC7CE"/>
        </patternFill>
      </fill>
    </dxf>
    <dxf>
      <font>
        <color rgb="FF9C0006"/>
      </font>
      <fill>
        <patternFill>
          <bgColor rgb="FFFFC7CE"/>
        </patternFill>
      </fill>
    </dxf>
    <dxf>
      <fill>
        <patternFill>
          <bgColor rgb="FFE5E5E5"/>
        </patternFill>
      </fill>
    </dxf>
    <dxf>
      <font>
        <color rgb="FF9C0006"/>
      </font>
      <fill>
        <patternFill>
          <bgColor rgb="FFFFC7CE"/>
        </patternFill>
      </fill>
    </dxf>
    <dxf>
      <font>
        <color rgb="FF9C0006"/>
      </font>
      <fill>
        <patternFill>
          <bgColor rgb="FFFFC7CE"/>
        </patternFill>
      </fill>
    </dxf>
    <dxf>
      <fill>
        <patternFill>
          <bgColor rgb="FFC0C0C0"/>
        </patternFill>
      </fill>
    </dxf>
    <dxf>
      <font>
        <color rgb="FF9C0006"/>
      </font>
      <fill>
        <patternFill>
          <bgColor rgb="FFFFC7CE"/>
        </patternFill>
      </fill>
    </dxf>
    <dxf>
      <font>
        <color rgb="FF9C0006"/>
      </font>
      <fill>
        <patternFill>
          <bgColor rgb="FFFFC7CE"/>
        </patternFill>
      </fill>
    </dxf>
    <dxf>
      <fill>
        <patternFill>
          <bgColor rgb="FFC0C0C0"/>
        </patternFill>
      </fill>
    </dxf>
    <dxf>
      <font>
        <color rgb="FF9C0006"/>
      </font>
      <fill>
        <patternFill>
          <bgColor rgb="FFFFC7CE"/>
        </patternFill>
      </fill>
    </dxf>
    <dxf>
      <font>
        <color rgb="FF9C0006"/>
      </font>
      <fill>
        <patternFill>
          <bgColor rgb="FFFFC7CE"/>
        </patternFill>
      </fill>
    </dxf>
    <dxf>
      <fill>
        <patternFill>
          <bgColor rgb="FFE5E5E5"/>
        </patternFill>
      </fill>
    </dxf>
    <dxf>
      <font>
        <color rgb="FF9C0006"/>
      </font>
      <fill>
        <patternFill>
          <bgColor rgb="FFFFC7CE"/>
        </patternFill>
      </fill>
    </dxf>
    <dxf>
      <font>
        <color rgb="FF9C0006"/>
      </font>
      <fill>
        <patternFill>
          <bgColor rgb="FFFFC7CE"/>
        </patternFill>
      </fill>
    </dxf>
    <dxf>
      <fill>
        <patternFill>
          <bgColor rgb="FFC0C0C0"/>
        </patternFill>
      </fill>
    </dxf>
    <dxf>
      <fill>
        <patternFill>
          <bgColor rgb="FFE5E5E5"/>
        </patternFill>
      </fill>
    </dxf>
    <dxf>
      <font>
        <color rgb="FF9C0006"/>
      </font>
      <fill>
        <patternFill>
          <bgColor rgb="FFFFC7CE"/>
        </patternFill>
      </fill>
    </dxf>
    <dxf>
      <font>
        <color rgb="FF9C0006"/>
      </font>
      <fill>
        <patternFill>
          <bgColor rgb="FFFFC7CE"/>
        </patternFill>
      </fill>
    </dxf>
    <dxf>
      <fill>
        <patternFill>
          <bgColor rgb="FFE5E5E5"/>
        </patternFill>
      </fill>
    </dxf>
    <dxf>
      <font>
        <color rgb="FF9C0006"/>
      </font>
      <fill>
        <patternFill>
          <bgColor rgb="FFFFC7CE"/>
        </patternFill>
      </fill>
    </dxf>
    <dxf>
      <font>
        <color rgb="FF9C0006"/>
      </font>
      <fill>
        <patternFill>
          <bgColor rgb="FFFFC7CE"/>
        </patternFill>
      </fill>
    </dxf>
    <dxf>
      <fill>
        <patternFill>
          <bgColor rgb="FFC0C0C0"/>
        </patternFill>
      </fill>
    </dxf>
    <dxf>
      <font>
        <color rgb="FF9C0006"/>
      </font>
      <fill>
        <patternFill>
          <bgColor rgb="FFFFC7CE"/>
        </patternFill>
      </fill>
    </dxf>
    <dxf>
      <font>
        <color rgb="FF9C0006"/>
      </font>
      <fill>
        <patternFill>
          <bgColor rgb="FFFFC7CE"/>
        </patternFill>
      </fill>
    </dxf>
    <dxf>
      <fill>
        <patternFill>
          <bgColor rgb="FFC0C0C0"/>
        </patternFill>
      </fill>
    </dxf>
    <dxf>
      <font>
        <color rgb="FF9C0006"/>
      </font>
      <fill>
        <patternFill>
          <bgColor rgb="FFFFC7CE"/>
        </patternFill>
      </fill>
    </dxf>
    <dxf>
      <font>
        <color rgb="FF9C0006"/>
      </font>
      <fill>
        <patternFill>
          <bgColor rgb="FFFFC7CE"/>
        </patternFill>
      </fill>
    </dxf>
    <dxf>
      <fill>
        <patternFill>
          <bgColor rgb="FFE5E5E5"/>
        </patternFill>
      </fill>
    </dxf>
    <dxf>
      <font>
        <color rgb="FF9C0006"/>
      </font>
      <fill>
        <patternFill>
          <bgColor rgb="FFFFC7CE"/>
        </patternFill>
      </fill>
    </dxf>
    <dxf>
      <font>
        <color rgb="FF9C0006"/>
      </font>
      <fill>
        <patternFill>
          <bgColor rgb="FFFFC7CE"/>
        </patternFill>
      </fill>
    </dxf>
    <dxf>
      <fill>
        <patternFill>
          <bgColor rgb="FFC0C0C0"/>
        </patternFill>
      </fill>
    </dxf>
    <dxf>
      <fill>
        <patternFill>
          <bgColor rgb="FFE5E5E5"/>
        </patternFill>
      </fill>
    </dxf>
    <dxf>
      <font>
        <color rgb="FF9C0006"/>
      </font>
      <fill>
        <patternFill>
          <bgColor rgb="FFFFC7CE"/>
        </patternFill>
      </fill>
    </dxf>
    <dxf>
      <font>
        <color rgb="FF9C0006"/>
      </font>
      <fill>
        <patternFill>
          <bgColor rgb="FFFFC7CE"/>
        </patternFill>
      </fill>
    </dxf>
    <dxf>
      <fill>
        <patternFill>
          <bgColor rgb="FFE5E5E5"/>
        </patternFill>
      </fill>
    </dxf>
    <dxf>
      <font>
        <color rgb="FF9C0006"/>
      </font>
      <fill>
        <patternFill>
          <bgColor rgb="FFFFC7CE"/>
        </patternFill>
      </fill>
    </dxf>
    <dxf>
      <font>
        <color rgb="FF9C0006"/>
      </font>
      <fill>
        <patternFill>
          <bgColor rgb="FFFFC7CE"/>
        </patternFill>
      </fill>
    </dxf>
    <dxf>
      <fill>
        <patternFill>
          <bgColor rgb="FFC0C0C0"/>
        </patternFill>
      </fill>
    </dxf>
    <dxf>
      <font>
        <color rgb="FF9C0006"/>
      </font>
      <fill>
        <patternFill>
          <bgColor rgb="FFFFC7CE"/>
        </patternFill>
      </fill>
    </dxf>
    <dxf>
      <font>
        <color rgb="FF9C0006"/>
      </font>
      <fill>
        <patternFill>
          <bgColor rgb="FFFFC7CE"/>
        </patternFill>
      </fill>
    </dxf>
    <dxf>
      <fill>
        <patternFill>
          <bgColor rgb="FFC0C0C0"/>
        </patternFill>
      </fill>
    </dxf>
    <dxf>
      <font>
        <color rgb="FF9C0006"/>
      </font>
      <fill>
        <patternFill>
          <bgColor rgb="FFFFC7CE"/>
        </patternFill>
      </fill>
    </dxf>
    <dxf>
      <font>
        <color rgb="FF9C0006"/>
      </font>
      <fill>
        <patternFill>
          <bgColor rgb="FFFFC7CE"/>
        </patternFill>
      </fill>
    </dxf>
    <dxf>
      <fill>
        <patternFill>
          <bgColor rgb="FFE5E5E5"/>
        </patternFill>
      </fill>
    </dxf>
    <dxf>
      <font>
        <color rgb="FF9C0006"/>
      </font>
      <fill>
        <patternFill>
          <bgColor rgb="FFFFC7CE"/>
        </patternFill>
      </fill>
    </dxf>
    <dxf>
      <font>
        <color rgb="FF9C0006"/>
      </font>
      <fill>
        <patternFill>
          <bgColor rgb="FFFFC7CE"/>
        </patternFill>
      </fill>
    </dxf>
    <dxf>
      <fill>
        <patternFill>
          <bgColor rgb="FFC0C0C0"/>
        </patternFill>
      </fill>
    </dxf>
    <dxf>
      <fill>
        <patternFill>
          <bgColor rgb="FFE5E5E5"/>
        </patternFill>
      </fill>
    </dxf>
    <dxf>
      <font>
        <color rgb="FF9C0006"/>
      </font>
      <fill>
        <patternFill>
          <bgColor rgb="FFFFC7CE"/>
        </patternFill>
      </fill>
    </dxf>
    <dxf>
      <font>
        <color rgb="FF9C0006"/>
      </font>
      <fill>
        <patternFill>
          <bgColor rgb="FFFFC7CE"/>
        </patternFill>
      </fill>
    </dxf>
    <dxf>
      <fill>
        <patternFill>
          <bgColor rgb="FFE5E5E5"/>
        </patternFill>
      </fill>
    </dxf>
    <dxf>
      <font>
        <color rgb="FF9C0006"/>
      </font>
      <fill>
        <patternFill>
          <bgColor rgb="FFFFC7CE"/>
        </patternFill>
      </fill>
    </dxf>
    <dxf>
      <font>
        <color rgb="FF9C0006"/>
      </font>
      <fill>
        <patternFill>
          <bgColor rgb="FFFFC7CE"/>
        </patternFill>
      </fill>
    </dxf>
    <dxf>
      <fill>
        <patternFill>
          <bgColor rgb="FFC0C0C0"/>
        </patternFill>
      </fill>
    </dxf>
    <dxf>
      <font>
        <color rgb="FF9C0006"/>
      </font>
      <fill>
        <patternFill>
          <bgColor rgb="FFFFC7CE"/>
        </patternFill>
      </fill>
    </dxf>
    <dxf>
      <font>
        <color rgb="FF9C0006"/>
      </font>
      <fill>
        <patternFill>
          <bgColor rgb="FFFFC7CE"/>
        </patternFill>
      </fill>
    </dxf>
    <dxf>
      <fill>
        <patternFill>
          <bgColor rgb="FFC0C0C0"/>
        </patternFill>
      </fill>
    </dxf>
    <dxf>
      <font>
        <color rgb="FF9C0006"/>
      </font>
      <fill>
        <patternFill>
          <bgColor rgb="FFFFC7CE"/>
        </patternFill>
      </fill>
    </dxf>
    <dxf>
      <font>
        <color rgb="FF9C0006"/>
      </font>
      <fill>
        <patternFill>
          <bgColor rgb="FFFFC7CE"/>
        </patternFill>
      </fill>
    </dxf>
    <dxf>
      <fill>
        <patternFill>
          <bgColor rgb="FFE5E5E5"/>
        </patternFill>
      </fill>
    </dxf>
    <dxf>
      <font>
        <color rgb="FF9C0006"/>
      </font>
      <fill>
        <patternFill>
          <bgColor rgb="FFFFC7CE"/>
        </patternFill>
      </fill>
    </dxf>
    <dxf>
      <font>
        <color rgb="FF9C0006"/>
      </font>
      <fill>
        <patternFill>
          <bgColor rgb="FFFFC7CE"/>
        </patternFill>
      </fill>
    </dxf>
    <dxf>
      <fill>
        <patternFill>
          <bgColor rgb="FFE5E5E5"/>
        </patternFill>
      </fill>
    </dxf>
    <dxf>
      <font>
        <color rgb="FF9C0006"/>
      </font>
      <fill>
        <patternFill>
          <bgColor rgb="FFFFC7CE"/>
        </patternFill>
      </fill>
    </dxf>
    <dxf>
      <font>
        <color rgb="FF9C0006"/>
      </font>
      <fill>
        <patternFill>
          <bgColor rgb="FFFFC7CE"/>
        </patternFill>
      </fill>
    </dxf>
    <dxf>
      <fill>
        <patternFill>
          <bgColor rgb="FFE5E5E5"/>
        </patternFill>
      </fill>
    </dxf>
    <dxf>
      <font>
        <color rgb="FF9C0006"/>
      </font>
      <fill>
        <patternFill>
          <bgColor rgb="FFFFC7CE"/>
        </patternFill>
      </fill>
    </dxf>
    <dxf>
      <font>
        <color rgb="FF9C0006"/>
      </font>
      <fill>
        <patternFill>
          <bgColor rgb="FFFFC7CE"/>
        </patternFill>
      </fill>
    </dxf>
    <dxf>
      <fill>
        <patternFill>
          <bgColor rgb="FFC0C0C0"/>
        </patternFill>
      </fill>
    </dxf>
    <dxf>
      <font>
        <color rgb="FF9C0006"/>
      </font>
      <fill>
        <patternFill>
          <bgColor rgb="FFFFC7CE"/>
        </patternFill>
      </fill>
    </dxf>
    <dxf>
      <font>
        <color rgb="FF9C0006"/>
      </font>
      <fill>
        <patternFill>
          <bgColor rgb="FFFFC7CE"/>
        </patternFill>
      </fill>
    </dxf>
    <dxf>
      <fill>
        <patternFill>
          <bgColor rgb="FFC0C0C0"/>
        </patternFill>
      </fill>
    </dxf>
    <dxf>
      <font>
        <color rgb="FF9C0006"/>
      </font>
      <fill>
        <patternFill>
          <bgColor rgb="FFFFC7CE"/>
        </patternFill>
      </fill>
    </dxf>
    <dxf>
      <font>
        <color rgb="FF9C0006"/>
      </font>
      <fill>
        <patternFill>
          <bgColor rgb="FFFFC7CE"/>
        </patternFill>
      </fill>
    </dxf>
    <dxf>
      <fill>
        <patternFill>
          <bgColor rgb="FFE5E5E5"/>
        </patternFill>
      </fill>
    </dxf>
    <dxf>
      <font>
        <color rgb="FF9C0006"/>
      </font>
      <fill>
        <patternFill>
          <bgColor rgb="FFFFC7CE"/>
        </patternFill>
      </fill>
    </dxf>
    <dxf>
      <font>
        <color rgb="FF9C0006"/>
      </font>
      <fill>
        <patternFill>
          <bgColor rgb="FFFFC7CE"/>
        </patternFill>
      </fill>
    </dxf>
    <dxf>
      <fill>
        <patternFill>
          <bgColor rgb="FFE5E5E5"/>
        </patternFill>
      </fill>
    </dxf>
    <dxf>
      <font>
        <color rgb="FF9C0006"/>
      </font>
      <fill>
        <patternFill>
          <bgColor rgb="FFFFC7CE"/>
        </patternFill>
      </fill>
    </dxf>
    <dxf>
      <font>
        <color rgb="FF9C0006"/>
      </font>
      <fill>
        <patternFill>
          <bgColor rgb="FFFFC7CE"/>
        </patternFill>
      </fill>
    </dxf>
    <dxf>
      <fill>
        <patternFill>
          <bgColor rgb="FFC0C0C0"/>
        </patternFill>
      </fill>
    </dxf>
    <dxf>
      <font>
        <color rgb="FF9C0006"/>
      </font>
      <fill>
        <patternFill>
          <bgColor rgb="FFFFC7CE"/>
        </patternFill>
      </fill>
    </dxf>
    <dxf>
      <font>
        <color rgb="FF9C0006"/>
      </font>
      <fill>
        <patternFill>
          <bgColor rgb="FFFFC7CE"/>
        </patternFill>
      </fill>
    </dxf>
    <dxf>
      <fill>
        <patternFill>
          <bgColor rgb="FFC0C0C0"/>
        </patternFill>
      </fill>
    </dxf>
    <dxf>
      <font>
        <color rgb="FF9C0006"/>
      </font>
      <fill>
        <patternFill>
          <bgColor rgb="FFFFC7CE"/>
        </patternFill>
      </fill>
    </dxf>
    <dxf>
      <font>
        <color rgb="FF9C0006"/>
      </font>
      <fill>
        <patternFill>
          <bgColor rgb="FFFFC7CE"/>
        </patternFill>
      </fill>
    </dxf>
    <dxf>
      <fill>
        <patternFill>
          <bgColor rgb="FFBFBFBF"/>
        </patternFill>
      </fill>
    </dxf>
    <dxf>
      <font>
        <color rgb="FF9C0006"/>
      </font>
      <fill>
        <patternFill>
          <bgColor rgb="FFFFC7CE"/>
        </patternFill>
      </fill>
    </dxf>
    <dxf>
      <font>
        <color rgb="FF9C0006"/>
      </font>
      <fill>
        <patternFill>
          <bgColor rgb="FFFFC7CE"/>
        </patternFill>
      </fill>
    </dxf>
    <dxf>
      <fill>
        <patternFill>
          <bgColor rgb="FFBFBFBF"/>
        </patternFill>
      </fill>
    </dxf>
    <dxf>
      <font>
        <color rgb="FF9C0006"/>
      </font>
      <fill>
        <patternFill>
          <bgColor rgb="FFFFC7CE"/>
        </patternFill>
      </fill>
    </dxf>
    <dxf>
      <font>
        <color rgb="FF9C0006"/>
      </font>
      <fill>
        <patternFill>
          <bgColor rgb="FFFFC7CE"/>
        </patternFill>
      </fill>
    </dxf>
    <dxf>
      <fill>
        <patternFill>
          <bgColor rgb="FFE5E5E5"/>
        </patternFill>
      </fill>
    </dxf>
    <dxf>
      <font>
        <color rgb="FF9C0006"/>
      </font>
      <fill>
        <patternFill>
          <bgColor rgb="FFFFC7CE"/>
        </patternFill>
      </fill>
    </dxf>
    <dxf>
      <font>
        <color rgb="FF9C0006"/>
      </font>
      <fill>
        <patternFill>
          <bgColor rgb="FFFFC7CE"/>
        </patternFill>
      </fill>
    </dxf>
    <dxf>
      <fill>
        <patternFill>
          <bgColor rgb="FFE5E5E5"/>
        </patternFill>
      </fill>
    </dxf>
    <dxf>
      <font>
        <color rgb="FF9C0006"/>
      </font>
      <fill>
        <patternFill>
          <bgColor rgb="FFFFC7CE"/>
        </patternFill>
      </fill>
    </dxf>
    <dxf>
      <font>
        <color rgb="FF9C0006"/>
      </font>
      <fill>
        <patternFill>
          <bgColor rgb="FFFFC7CE"/>
        </patternFill>
      </fill>
    </dxf>
    <dxf>
      <fill>
        <patternFill>
          <bgColor rgb="FFC0C0C0"/>
        </patternFill>
      </fill>
    </dxf>
    <dxf>
      <fill>
        <patternFill>
          <bgColor rgb="FFE5E5E5"/>
        </patternFill>
      </fill>
    </dxf>
    <dxf>
      <font>
        <color rgb="FF9C0006"/>
      </font>
      <fill>
        <patternFill>
          <bgColor rgb="FFFFC7CE"/>
        </patternFill>
      </fill>
    </dxf>
    <dxf>
      <font>
        <color rgb="FF9C0006"/>
      </font>
      <fill>
        <patternFill>
          <bgColor rgb="FFFFC7CE"/>
        </patternFill>
      </fill>
    </dxf>
    <dxf>
      <fill>
        <patternFill>
          <bgColor rgb="FFC0C0C0"/>
        </patternFill>
      </fill>
    </dxf>
    <dxf>
      <fill>
        <patternFill>
          <bgColor rgb="FFE5E5E5"/>
        </patternFill>
      </fill>
    </dxf>
    <dxf>
      <font>
        <color rgb="FF9C0006"/>
      </font>
      <fill>
        <patternFill>
          <bgColor rgb="FFFFC7CE"/>
        </patternFill>
      </fill>
    </dxf>
    <dxf>
      <font>
        <color rgb="FF9C0006"/>
      </font>
      <fill>
        <patternFill>
          <bgColor rgb="FFFFC7CE"/>
        </patternFill>
      </fill>
    </dxf>
    <dxf>
      <fill>
        <patternFill>
          <bgColor rgb="FFC0C0C0"/>
        </patternFill>
      </fill>
    </dxf>
    <dxf>
      <fill>
        <patternFill>
          <bgColor rgb="FFE5E5E5"/>
        </patternFill>
      </fill>
    </dxf>
    <dxf>
      <font>
        <color rgb="FF9C0006"/>
      </font>
      <fill>
        <patternFill>
          <bgColor rgb="FFFFC7CE"/>
        </patternFill>
      </fill>
    </dxf>
    <dxf>
      <font>
        <color rgb="FF9C0006"/>
      </font>
      <fill>
        <patternFill>
          <bgColor rgb="FFFFC7CE"/>
        </patternFill>
      </fill>
    </dxf>
    <dxf>
      <fill>
        <patternFill>
          <bgColor rgb="FFBFBFBF"/>
        </patternFill>
      </fill>
    </dxf>
    <dxf>
      <fill>
        <patternFill>
          <bgColor rgb="FFE5E0EC"/>
        </patternFill>
      </fill>
    </dxf>
    <dxf>
      <fill>
        <patternFill>
          <bgColor rgb="FFD1E9F0"/>
        </patternFill>
      </fill>
    </dxf>
    <dxf>
      <fill>
        <patternFill>
          <bgColor rgb="FFFBCDC7"/>
        </patternFill>
      </fill>
    </dxf>
    <dxf>
      <fill>
        <patternFill>
          <bgColor rgb="FFFACC99"/>
        </patternFill>
      </fill>
    </dxf>
    <dxf>
      <fill>
        <patternFill>
          <bgColor rgb="FFE5E0EC"/>
        </patternFill>
      </fill>
    </dxf>
    <dxf>
      <fill>
        <patternFill>
          <bgColor rgb="FFD1E9F0"/>
        </patternFill>
      </fill>
    </dxf>
    <dxf>
      <fill>
        <patternFill>
          <bgColor rgb="FFFBCDC7"/>
        </patternFill>
      </fill>
    </dxf>
    <dxf>
      <fill>
        <patternFill>
          <bgColor rgb="FFFACC99"/>
        </patternFill>
      </fill>
    </dxf>
    <dxf>
      <fill>
        <patternFill>
          <bgColor rgb="FFE5E0EC"/>
        </patternFill>
      </fill>
    </dxf>
    <dxf>
      <fill>
        <patternFill>
          <bgColor rgb="FFD1E9F0"/>
        </patternFill>
      </fill>
    </dxf>
    <dxf>
      <fill>
        <patternFill>
          <bgColor rgb="FFFBCDC7"/>
        </patternFill>
      </fill>
    </dxf>
    <dxf>
      <fill>
        <patternFill>
          <bgColor rgb="FFFACC99"/>
        </patternFill>
      </fill>
    </dxf>
    <dxf>
      <fill>
        <patternFill>
          <bgColor rgb="FFE5E0EC"/>
        </patternFill>
      </fill>
    </dxf>
    <dxf>
      <fill>
        <patternFill>
          <bgColor rgb="FFD1E9F0"/>
        </patternFill>
      </fill>
    </dxf>
    <dxf>
      <fill>
        <patternFill>
          <bgColor rgb="FFFBCDC7"/>
        </patternFill>
      </fill>
    </dxf>
    <dxf>
      <fill>
        <patternFill>
          <bgColor rgb="FFFACC99"/>
        </patternFill>
      </fill>
    </dxf>
    <dxf>
      <fill>
        <patternFill>
          <bgColor rgb="FFE5E0EC"/>
        </patternFill>
      </fill>
    </dxf>
    <dxf>
      <fill>
        <patternFill>
          <bgColor rgb="FFD1E9F0"/>
        </patternFill>
      </fill>
    </dxf>
    <dxf>
      <fill>
        <patternFill>
          <bgColor rgb="FFFBCDC7"/>
        </patternFill>
      </fill>
    </dxf>
    <dxf>
      <fill>
        <patternFill>
          <bgColor rgb="FFFACC99"/>
        </patternFill>
      </fill>
    </dxf>
    <dxf>
      <fill>
        <patternFill>
          <bgColor rgb="FFCBC0DA"/>
        </patternFill>
      </fill>
    </dxf>
    <dxf>
      <fill>
        <patternFill>
          <bgColor rgb="FFA4D5E2"/>
        </patternFill>
      </fill>
    </dxf>
    <dxf>
      <fill>
        <patternFill>
          <bgColor rgb="FFF89D95"/>
        </patternFill>
      </fill>
    </dxf>
    <dxf>
      <fill>
        <patternFill>
          <bgColor rgb="FFC79866"/>
        </patternFill>
      </fill>
    </dxf>
    <dxf>
      <fill>
        <patternFill>
          <bgColor rgb="FFCBC0DA"/>
        </patternFill>
      </fill>
    </dxf>
    <dxf>
      <fill>
        <patternFill>
          <bgColor rgb="FFA4D5E2"/>
        </patternFill>
      </fill>
    </dxf>
    <dxf>
      <fill>
        <patternFill>
          <bgColor rgb="FFF89D95"/>
        </patternFill>
      </fill>
    </dxf>
    <dxf>
      <fill>
        <patternFill>
          <bgColor rgb="FFC79866"/>
        </patternFill>
      </fill>
    </dxf>
    <dxf>
      <fill>
        <patternFill>
          <bgColor rgb="FFCBC0DA"/>
        </patternFill>
      </fill>
    </dxf>
    <dxf>
      <fill>
        <patternFill>
          <bgColor rgb="FFA4D5E2"/>
        </patternFill>
      </fill>
    </dxf>
    <dxf>
      <fill>
        <patternFill>
          <bgColor rgb="FFF89D95"/>
        </patternFill>
      </fill>
    </dxf>
    <dxf>
      <fill>
        <patternFill>
          <bgColor rgb="FFC79866"/>
        </patternFill>
      </fill>
    </dxf>
    <dxf>
      <fill>
        <patternFill>
          <bgColor rgb="FFCBC0DA"/>
        </patternFill>
      </fill>
    </dxf>
    <dxf>
      <fill>
        <patternFill>
          <bgColor rgb="FFA4D5E2"/>
        </patternFill>
      </fill>
    </dxf>
    <dxf>
      <fill>
        <patternFill>
          <bgColor rgb="FFF89D95"/>
        </patternFill>
      </fill>
    </dxf>
    <dxf>
      <fill>
        <patternFill>
          <bgColor rgb="FFC79866"/>
        </patternFill>
      </fill>
    </dxf>
    <dxf>
      <fill>
        <patternFill>
          <bgColor rgb="FFCBC0DA"/>
        </patternFill>
      </fill>
    </dxf>
    <dxf>
      <fill>
        <patternFill>
          <bgColor rgb="FFA4D5E2"/>
        </patternFill>
      </fill>
    </dxf>
    <dxf>
      <fill>
        <patternFill>
          <bgColor rgb="FFF89D95"/>
        </patternFill>
      </fill>
    </dxf>
    <dxf>
      <fill>
        <patternFill>
          <bgColor rgb="FFC79866"/>
        </patternFill>
      </fill>
    </dxf>
    <dxf>
      <fill>
        <patternFill>
          <bgColor rgb="FFCBC0DA"/>
        </patternFill>
      </fill>
    </dxf>
    <dxf>
      <fill>
        <patternFill>
          <bgColor rgb="FFA4D5E2"/>
        </patternFill>
      </fill>
    </dxf>
    <dxf>
      <fill>
        <patternFill>
          <bgColor rgb="FFF89D95"/>
        </patternFill>
      </fill>
    </dxf>
    <dxf>
      <fill>
        <patternFill>
          <bgColor rgb="FFC79866"/>
        </patternFill>
      </fill>
    </dxf>
    <dxf>
      <fill>
        <patternFill>
          <bgColor rgb="FFCBC0DA"/>
        </patternFill>
      </fill>
    </dxf>
    <dxf>
      <fill>
        <patternFill>
          <bgColor rgb="FFA4D5E2"/>
        </patternFill>
      </fill>
    </dxf>
    <dxf>
      <fill>
        <patternFill>
          <bgColor rgb="FFF89D95"/>
        </patternFill>
      </fill>
    </dxf>
    <dxf>
      <fill>
        <patternFill>
          <bgColor rgb="FFC79866"/>
        </patternFill>
      </fill>
    </dxf>
    <dxf>
      <fill>
        <patternFill>
          <bgColor rgb="FFCBC0DA"/>
        </patternFill>
      </fill>
    </dxf>
    <dxf>
      <fill>
        <patternFill>
          <bgColor rgb="FFA4D5E2"/>
        </patternFill>
      </fill>
    </dxf>
    <dxf>
      <fill>
        <patternFill>
          <bgColor rgb="FFF89D95"/>
        </patternFill>
      </fill>
    </dxf>
    <dxf>
      <fill>
        <patternFill>
          <bgColor rgb="FFC79866"/>
        </patternFill>
      </fill>
    </dxf>
    <dxf>
      <fill>
        <patternFill>
          <bgColor rgb="FFCBC0DA"/>
        </patternFill>
      </fill>
    </dxf>
    <dxf>
      <fill>
        <patternFill>
          <bgColor rgb="FFA4D5E2"/>
        </patternFill>
      </fill>
    </dxf>
    <dxf>
      <fill>
        <patternFill>
          <bgColor rgb="FFF89D95"/>
        </patternFill>
      </fill>
    </dxf>
    <dxf>
      <fill>
        <patternFill>
          <bgColor rgb="FFC79866"/>
        </patternFill>
      </fill>
    </dxf>
    <dxf>
      <fill>
        <patternFill>
          <bgColor rgb="FFCBC0DA"/>
        </patternFill>
      </fill>
    </dxf>
    <dxf>
      <fill>
        <patternFill>
          <bgColor rgb="FFA4D5E2"/>
        </patternFill>
      </fill>
    </dxf>
    <dxf>
      <fill>
        <patternFill>
          <bgColor rgb="FFF89D95"/>
        </patternFill>
      </fill>
    </dxf>
    <dxf>
      <fill>
        <patternFill>
          <bgColor rgb="FFC79866"/>
        </patternFill>
      </fill>
    </dxf>
    <dxf>
      <fill>
        <patternFill>
          <bgColor rgb="FFCBC0DA"/>
        </patternFill>
      </fill>
    </dxf>
    <dxf>
      <fill>
        <patternFill>
          <bgColor rgb="FFA4D5E2"/>
        </patternFill>
      </fill>
    </dxf>
    <dxf>
      <fill>
        <patternFill>
          <bgColor rgb="FFF89D95"/>
        </patternFill>
      </fill>
    </dxf>
    <dxf>
      <fill>
        <patternFill>
          <bgColor rgb="FFC79866"/>
        </patternFill>
      </fill>
    </dxf>
    <dxf>
      <fill>
        <patternFill>
          <bgColor rgb="FFCBC0DA"/>
        </patternFill>
      </fill>
    </dxf>
    <dxf>
      <fill>
        <patternFill>
          <bgColor rgb="FFA4D5E2"/>
        </patternFill>
      </fill>
    </dxf>
    <dxf>
      <fill>
        <patternFill>
          <bgColor rgb="FFF89D95"/>
        </patternFill>
      </fill>
    </dxf>
    <dxf>
      <fill>
        <patternFill>
          <bgColor rgb="FFC79866"/>
        </patternFill>
      </fill>
    </dxf>
    <dxf>
      <fill>
        <patternFill>
          <bgColor rgb="FFCBC0DA"/>
        </patternFill>
      </fill>
    </dxf>
    <dxf>
      <fill>
        <patternFill>
          <bgColor rgb="FFA4D5E2"/>
        </patternFill>
      </fill>
    </dxf>
    <dxf>
      <fill>
        <patternFill>
          <bgColor rgb="FFF89D95"/>
        </patternFill>
      </fill>
    </dxf>
    <dxf>
      <fill>
        <patternFill>
          <bgColor rgb="FFC79866"/>
        </patternFill>
      </fill>
    </dxf>
    <dxf>
      <fill>
        <patternFill>
          <bgColor rgb="FFCBC0DA"/>
        </patternFill>
      </fill>
    </dxf>
    <dxf>
      <fill>
        <patternFill>
          <bgColor rgb="FFA4D5E2"/>
        </patternFill>
      </fill>
    </dxf>
    <dxf>
      <fill>
        <patternFill>
          <bgColor rgb="FFF89D95"/>
        </patternFill>
      </fill>
    </dxf>
    <dxf>
      <fill>
        <patternFill>
          <bgColor rgb="FFC79866"/>
        </patternFill>
      </fill>
    </dxf>
    <dxf>
      <fill>
        <patternFill>
          <bgColor rgb="FFCBC0DA"/>
        </patternFill>
      </fill>
    </dxf>
    <dxf>
      <fill>
        <patternFill>
          <bgColor rgb="FFA4D5E2"/>
        </patternFill>
      </fill>
    </dxf>
    <dxf>
      <fill>
        <patternFill>
          <bgColor rgb="FFF89D95"/>
        </patternFill>
      </fill>
    </dxf>
    <dxf>
      <fill>
        <patternFill>
          <bgColor rgb="FFC79866"/>
        </patternFill>
      </fill>
    </dxf>
    <dxf>
      <fill>
        <patternFill>
          <bgColor rgb="FFCBC0DA"/>
        </patternFill>
      </fill>
    </dxf>
    <dxf>
      <fill>
        <patternFill>
          <bgColor rgb="FFA4D5E2"/>
        </patternFill>
      </fill>
    </dxf>
    <dxf>
      <fill>
        <patternFill>
          <bgColor rgb="FFF89D95"/>
        </patternFill>
      </fill>
    </dxf>
    <dxf>
      <fill>
        <patternFill>
          <bgColor rgb="FFC79866"/>
        </patternFill>
      </fill>
    </dxf>
    <dxf>
      <fill>
        <patternFill>
          <bgColor rgb="FFCBC0DA"/>
        </patternFill>
      </fill>
    </dxf>
    <dxf>
      <fill>
        <patternFill>
          <bgColor rgb="FFA4D5E2"/>
        </patternFill>
      </fill>
    </dxf>
    <dxf>
      <fill>
        <patternFill>
          <bgColor rgb="FFF89D95"/>
        </patternFill>
      </fill>
    </dxf>
    <dxf>
      <fill>
        <patternFill>
          <bgColor rgb="FFC79866"/>
        </patternFill>
      </fill>
    </dxf>
    <dxf>
      <fill>
        <patternFill>
          <bgColor rgb="FFCBC0DA"/>
        </patternFill>
      </fill>
    </dxf>
    <dxf>
      <fill>
        <patternFill>
          <bgColor rgb="FFA4D5E2"/>
        </patternFill>
      </fill>
    </dxf>
    <dxf>
      <fill>
        <patternFill>
          <bgColor rgb="FFF89D95"/>
        </patternFill>
      </fill>
    </dxf>
    <dxf>
      <fill>
        <patternFill>
          <bgColor rgb="FFC79866"/>
        </patternFill>
      </fill>
    </dxf>
    <dxf>
      <fill>
        <patternFill>
          <bgColor rgb="FFCBC0DA"/>
        </patternFill>
      </fill>
    </dxf>
    <dxf>
      <fill>
        <patternFill>
          <bgColor rgb="FFA4D5E2"/>
        </patternFill>
      </fill>
    </dxf>
    <dxf>
      <fill>
        <patternFill>
          <bgColor rgb="FFF89D95"/>
        </patternFill>
      </fill>
    </dxf>
    <dxf>
      <fill>
        <patternFill>
          <bgColor rgb="FFC79866"/>
        </patternFill>
      </fill>
    </dxf>
    <dxf>
      <fill>
        <patternFill>
          <bgColor rgb="FFCBC0DA"/>
        </patternFill>
      </fill>
    </dxf>
    <dxf>
      <fill>
        <patternFill>
          <bgColor rgb="FFA4D5E2"/>
        </patternFill>
      </fill>
    </dxf>
    <dxf>
      <fill>
        <patternFill>
          <bgColor rgb="FFF89D95"/>
        </patternFill>
      </fill>
    </dxf>
    <dxf>
      <fill>
        <patternFill>
          <bgColor rgb="FFC79866"/>
        </patternFill>
      </fill>
    </dxf>
    <dxf>
      <fill>
        <patternFill>
          <bgColor rgb="FFCBC0DA"/>
        </patternFill>
      </fill>
    </dxf>
    <dxf>
      <fill>
        <patternFill>
          <bgColor rgb="FFA4D5E2"/>
        </patternFill>
      </fill>
    </dxf>
    <dxf>
      <fill>
        <patternFill>
          <bgColor rgb="FFF89D95"/>
        </patternFill>
      </fill>
    </dxf>
    <dxf>
      <fill>
        <patternFill>
          <bgColor rgb="FFC79866"/>
        </patternFill>
      </fill>
    </dxf>
    <dxf>
      <fill>
        <patternFill>
          <bgColor rgb="FFCBC0DA"/>
        </patternFill>
      </fill>
    </dxf>
    <dxf>
      <fill>
        <patternFill>
          <bgColor rgb="FFA4D5E2"/>
        </patternFill>
      </fill>
    </dxf>
    <dxf>
      <fill>
        <patternFill>
          <bgColor rgb="FFF89D95"/>
        </patternFill>
      </fill>
    </dxf>
    <dxf>
      <fill>
        <patternFill>
          <bgColor rgb="FFC79866"/>
        </patternFill>
      </fill>
    </dxf>
    <dxf>
      <fill>
        <patternFill>
          <bgColor rgb="FFCBC0DA"/>
        </patternFill>
      </fill>
    </dxf>
    <dxf>
      <fill>
        <patternFill>
          <bgColor rgb="FFA4D5E2"/>
        </patternFill>
      </fill>
    </dxf>
    <dxf>
      <fill>
        <patternFill>
          <bgColor rgb="FFF89D95"/>
        </patternFill>
      </fill>
    </dxf>
    <dxf>
      <fill>
        <patternFill>
          <bgColor rgb="FFC79866"/>
        </patternFill>
      </fill>
    </dxf>
    <dxf>
      <fill>
        <patternFill>
          <bgColor rgb="FFCBC0DA"/>
        </patternFill>
      </fill>
    </dxf>
    <dxf>
      <fill>
        <patternFill>
          <bgColor rgb="FFA4D5E2"/>
        </patternFill>
      </fill>
    </dxf>
    <dxf>
      <fill>
        <patternFill>
          <bgColor rgb="FFF89D95"/>
        </patternFill>
      </fill>
    </dxf>
    <dxf>
      <fill>
        <patternFill>
          <bgColor rgb="FFC79866"/>
        </patternFill>
      </fill>
    </dxf>
    <dxf>
      <fill>
        <patternFill>
          <bgColor rgb="FFCBC0DA"/>
        </patternFill>
      </fill>
    </dxf>
    <dxf>
      <fill>
        <patternFill>
          <bgColor rgb="FFA4D5E2"/>
        </patternFill>
      </fill>
    </dxf>
    <dxf>
      <fill>
        <patternFill>
          <bgColor rgb="FFF89D95"/>
        </patternFill>
      </fill>
    </dxf>
    <dxf>
      <fill>
        <patternFill>
          <bgColor rgb="FFC79866"/>
        </patternFill>
      </fill>
    </dxf>
    <dxf>
      <fill>
        <patternFill>
          <bgColor rgb="FFCBC0DA"/>
        </patternFill>
      </fill>
    </dxf>
    <dxf>
      <fill>
        <patternFill>
          <bgColor rgb="FFA4D5E2"/>
        </patternFill>
      </fill>
    </dxf>
    <dxf>
      <fill>
        <patternFill>
          <bgColor rgb="FFF89D95"/>
        </patternFill>
      </fill>
    </dxf>
    <dxf>
      <fill>
        <patternFill>
          <bgColor rgb="FFC79866"/>
        </patternFill>
      </fill>
    </dxf>
    <dxf>
      <fill>
        <patternFill>
          <bgColor rgb="FFCBC0DA"/>
        </patternFill>
      </fill>
    </dxf>
    <dxf>
      <fill>
        <patternFill>
          <bgColor rgb="FFA4D5E2"/>
        </patternFill>
      </fill>
    </dxf>
    <dxf>
      <fill>
        <patternFill>
          <bgColor rgb="FFF89D95"/>
        </patternFill>
      </fill>
    </dxf>
    <dxf>
      <fill>
        <patternFill>
          <bgColor rgb="FFC79866"/>
        </patternFill>
      </fill>
    </dxf>
    <dxf>
      <font>
        <color rgb="FF5C3D1E"/>
      </font>
      <fill>
        <patternFill>
          <bgColor rgb="FFE0C0A0"/>
        </patternFill>
      </fill>
    </dxf>
    <dxf>
      <font>
        <color rgb="FF740000"/>
      </font>
      <fill>
        <patternFill>
          <bgColor rgb="FFFFABAB"/>
        </patternFill>
      </fill>
    </dxf>
    <dxf>
      <font>
        <color rgb="FF512062"/>
      </font>
      <fill>
        <patternFill>
          <bgColor rgb="FFE2C6EC"/>
        </patternFill>
      </fill>
    </dxf>
    <dxf>
      <font>
        <color rgb="FF094A53"/>
      </font>
      <fill>
        <patternFill>
          <bgColor rgb="FFBAF1F8"/>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7A3D00"/>
      </font>
      <fill>
        <patternFill>
          <bgColor rgb="FFFFC285"/>
        </patternFill>
      </fill>
    </dxf>
    <dxf>
      <font>
        <color rgb="FF747100"/>
      </font>
      <fill>
        <patternFill>
          <bgColor rgb="FFFFFF99"/>
        </patternFill>
      </fill>
    </dxf>
    <dxf>
      <font>
        <color rgb="FF43661C"/>
      </font>
      <fill>
        <patternFill>
          <bgColor rgb="FFB6DF89"/>
        </patternFill>
      </fill>
    </dxf>
    <dxf>
      <font>
        <color rgb="FF21695B"/>
      </font>
      <fill>
        <patternFill>
          <bgColor rgb="FF92DCCD"/>
        </patternFill>
      </fill>
    </dxf>
    <dxf>
      <font>
        <color rgb="FF00506C"/>
      </font>
      <fill>
        <patternFill>
          <bgColor rgb="FF85DFFF"/>
        </patternFill>
      </fill>
    </dxf>
    <dxf>
      <font>
        <color rgb="FF000074"/>
      </font>
      <fill>
        <patternFill>
          <bgColor rgb="FFBDBDFF"/>
        </patternFill>
      </fill>
    </dxf>
    <dxf>
      <font>
        <color rgb="FF4C1274"/>
      </font>
      <fill>
        <patternFill>
          <bgColor rgb="FFDDBAF4"/>
        </patternFill>
      </fill>
    </dxf>
    <dxf>
      <font>
        <color rgb="FF7A3D00"/>
      </font>
      <fill>
        <patternFill>
          <bgColor rgb="FFFFC285"/>
        </patternFill>
      </fill>
    </dxf>
    <dxf>
      <font>
        <color rgb="FF747100"/>
      </font>
      <fill>
        <patternFill>
          <bgColor rgb="FFFFFF99"/>
        </patternFill>
      </fill>
    </dxf>
    <dxf>
      <font>
        <color rgb="FF43661C"/>
      </font>
      <fill>
        <patternFill>
          <bgColor rgb="FFB6DF89"/>
        </patternFill>
      </fill>
    </dxf>
    <dxf>
      <font>
        <color rgb="FF21695B"/>
      </font>
      <fill>
        <patternFill>
          <bgColor rgb="FF92DCCD"/>
        </patternFill>
      </fill>
    </dxf>
    <dxf>
      <font>
        <color rgb="FF00506C"/>
      </font>
      <fill>
        <patternFill>
          <bgColor rgb="FF85DFFF"/>
        </patternFill>
      </fill>
    </dxf>
    <dxf>
      <font>
        <color rgb="FF000074"/>
      </font>
      <fill>
        <patternFill>
          <bgColor rgb="FFBDBDFF"/>
        </patternFill>
      </fill>
    </dxf>
    <dxf>
      <font>
        <color rgb="FF4C1274"/>
      </font>
      <fill>
        <patternFill>
          <bgColor rgb="FFDDBAF4"/>
        </patternFill>
      </fill>
    </dxf>
    <dxf>
      <font>
        <color rgb="FF9C0006"/>
      </font>
      <fill>
        <patternFill>
          <bgColor rgb="FFFFC7CE"/>
        </patternFill>
      </fill>
    </dxf>
    <dxf>
      <font>
        <color rgb="FF9C0006"/>
      </font>
      <fill>
        <patternFill>
          <bgColor rgb="FFFFC7CE"/>
        </patternFill>
      </fill>
    </dxf>
    <dxf>
      <fill>
        <patternFill>
          <bgColor rgb="FFC0C0C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E5E0EC"/>
        </patternFill>
      </fill>
    </dxf>
    <dxf>
      <fill>
        <patternFill>
          <bgColor rgb="FFD1E9F0"/>
        </patternFill>
      </fill>
    </dxf>
    <dxf>
      <fill>
        <patternFill>
          <bgColor rgb="FFFBCDC7"/>
        </patternFill>
      </fill>
    </dxf>
    <dxf>
      <fill>
        <patternFill>
          <bgColor rgb="FFFACC99"/>
        </patternFill>
      </fill>
    </dxf>
    <dxf>
      <fill>
        <patternFill>
          <bgColor rgb="FFE5E0EC"/>
        </patternFill>
      </fill>
    </dxf>
    <dxf>
      <fill>
        <patternFill>
          <bgColor rgb="FFD1E9F0"/>
        </patternFill>
      </fill>
    </dxf>
    <dxf>
      <fill>
        <patternFill>
          <bgColor rgb="FFFBCDC7"/>
        </patternFill>
      </fill>
    </dxf>
    <dxf>
      <fill>
        <patternFill>
          <bgColor rgb="FFFACC99"/>
        </patternFill>
      </fill>
    </dxf>
    <dxf>
      <fill>
        <patternFill>
          <bgColor rgb="FFE5E0EC"/>
        </patternFill>
      </fill>
    </dxf>
    <dxf>
      <fill>
        <patternFill>
          <bgColor rgb="FFD1E9F0"/>
        </patternFill>
      </fill>
    </dxf>
    <dxf>
      <fill>
        <patternFill>
          <bgColor rgb="FFFBCDC7"/>
        </patternFill>
      </fill>
    </dxf>
    <dxf>
      <fill>
        <patternFill>
          <bgColor rgb="FFFACC99"/>
        </patternFill>
      </fill>
    </dxf>
    <dxf>
      <fill>
        <patternFill>
          <bgColor rgb="FF5F5F5F"/>
        </patternFill>
      </fill>
    </dxf>
    <dxf>
      <fill>
        <patternFill>
          <bgColor rgb="FF5F5F5F"/>
        </patternFill>
      </fill>
    </dxf>
    <dxf>
      <fill>
        <patternFill>
          <bgColor rgb="FFE5E5E5"/>
        </patternFill>
      </fill>
    </dxf>
    <dxf>
      <font>
        <color rgb="FF9C0006"/>
      </font>
      <fill>
        <patternFill>
          <bgColor rgb="FFFFC7CE"/>
        </patternFill>
      </fill>
    </dxf>
    <dxf>
      <font>
        <color rgb="FF9C0006"/>
      </font>
      <fill>
        <patternFill>
          <bgColor rgb="FFFFC7CE"/>
        </patternFill>
      </fill>
    </dxf>
    <dxf>
      <fill>
        <patternFill>
          <bgColor rgb="FFE5E5E5"/>
        </patternFill>
      </fill>
    </dxf>
    <dxf>
      <font>
        <color rgb="FF9C0006"/>
      </font>
      <fill>
        <patternFill>
          <bgColor rgb="FFFFC7CE"/>
        </patternFill>
      </fill>
    </dxf>
    <dxf>
      <font>
        <color rgb="FF9C0006"/>
      </font>
      <fill>
        <patternFill>
          <bgColor rgb="FFFFC7CE"/>
        </patternFill>
      </fill>
    </dxf>
    <dxf>
      <fill>
        <patternFill>
          <bgColor rgb="FFC0C0C0"/>
        </patternFill>
      </fill>
    </dxf>
    <dxf>
      <font>
        <color rgb="FF9C0006"/>
      </font>
      <fill>
        <patternFill>
          <bgColor rgb="FFFFC7CE"/>
        </patternFill>
      </fill>
    </dxf>
    <dxf>
      <font>
        <color rgb="FF9C0006"/>
      </font>
      <fill>
        <patternFill>
          <bgColor rgb="FFFFC7CE"/>
        </patternFill>
      </fill>
    </dxf>
    <dxf>
      <fill>
        <patternFill>
          <bgColor rgb="FFC0C0C0"/>
        </patternFill>
      </fill>
    </dxf>
    <dxf>
      <font>
        <color rgb="FF9C0006"/>
      </font>
      <fill>
        <patternFill>
          <bgColor rgb="FFFFC7CE"/>
        </patternFill>
      </fill>
    </dxf>
    <dxf>
      <font>
        <color rgb="FF9C0006"/>
      </font>
      <fill>
        <patternFill>
          <bgColor rgb="FFFFC7CE"/>
        </patternFill>
      </fill>
    </dxf>
    <dxf>
      <fill>
        <patternFill>
          <bgColor rgb="FFE5E5E5"/>
        </patternFill>
      </fill>
    </dxf>
    <dxf>
      <font>
        <color rgb="FF9C0006"/>
      </font>
      <fill>
        <patternFill>
          <bgColor rgb="FFFFC7CE"/>
        </patternFill>
      </fill>
    </dxf>
    <dxf>
      <font>
        <color rgb="FF9C0006"/>
      </font>
      <fill>
        <patternFill>
          <bgColor rgb="FFFFC7CE"/>
        </patternFill>
      </fill>
    </dxf>
    <dxf>
      <fill>
        <patternFill>
          <bgColor rgb="FFC0C0C0"/>
        </patternFill>
      </fill>
    </dxf>
    <dxf>
      <fill>
        <patternFill>
          <bgColor rgb="FFE5E5E5"/>
        </patternFill>
      </fill>
    </dxf>
    <dxf>
      <font>
        <color rgb="FF9C0006"/>
      </font>
      <fill>
        <patternFill>
          <bgColor rgb="FFFFC7CE"/>
        </patternFill>
      </fill>
    </dxf>
    <dxf>
      <font>
        <color rgb="FF9C0006"/>
      </font>
      <fill>
        <patternFill>
          <bgColor rgb="FFFFC7CE"/>
        </patternFill>
      </fill>
    </dxf>
    <dxf>
      <fill>
        <patternFill>
          <bgColor rgb="FFE5E5E5"/>
        </patternFill>
      </fill>
    </dxf>
    <dxf>
      <font>
        <color rgb="FF9C0006"/>
      </font>
      <fill>
        <patternFill>
          <bgColor rgb="FFFFC7CE"/>
        </patternFill>
      </fill>
    </dxf>
    <dxf>
      <font>
        <color rgb="FF9C0006"/>
      </font>
      <fill>
        <patternFill>
          <bgColor rgb="FFFFC7CE"/>
        </patternFill>
      </fill>
    </dxf>
    <dxf>
      <fill>
        <patternFill>
          <bgColor rgb="FFC0C0C0"/>
        </patternFill>
      </fill>
    </dxf>
    <dxf>
      <font>
        <color rgb="FF9C0006"/>
      </font>
      <fill>
        <patternFill>
          <bgColor rgb="FFFFC7CE"/>
        </patternFill>
      </fill>
    </dxf>
    <dxf>
      <font>
        <color rgb="FF9C0006"/>
      </font>
      <fill>
        <patternFill>
          <bgColor rgb="FFFFC7CE"/>
        </patternFill>
      </fill>
    </dxf>
    <dxf>
      <fill>
        <patternFill>
          <bgColor rgb="FFC0C0C0"/>
        </patternFill>
      </fill>
    </dxf>
    <dxf>
      <font>
        <color rgb="FF9C0006"/>
      </font>
      <fill>
        <patternFill>
          <bgColor rgb="FFFFC7CE"/>
        </patternFill>
      </fill>
    </dxf>
    <dxf>
      <font>
        <color rgb="FF9C0006"/>
      </font>
      <fill>
        <patternFill>
          <bgColor rgb="FFFFC7CE"/>
        </patternFill>
      </fill>
    </dxf>
    <dxf>
      <fill>
        <patternFill>
          <bgColor rgb="FFE5E5E5"/>
        </patternFill>
      </fill>
    </dxf>
    <dxf>
      <font>
        <color rgb="FF9C0006"/>
      </font>
      <fill>
        <patternFill>
          <bgColor rgb="FFFFC7CE"/>
        </patternFill>
      </fill>
    </dxf>
    <dxf>
      <font>
        <color rgb="FF9C0006"/>
      </font>
      <fill>
        <patternFill>
          <bgColor rgb="FFFFC7CE"/>
        </patternFill>
      </fill>
    </dxf>
    <dxf>
      <fill>
        <patternFill>
          <bgColor rgb="FFC0C0C0"/>
        </patternFill>
      </fill>
    </dxf>
    <dxf>
      <fill>
        <patternFill>
          <bgColor rgb="FFE5E5E5"/>
        </patternFill>
      </fill>
    </dxf>
    <dxf>
      <font>
        <color rgb="FF9C0006"/>
      </font>
      <fill>
        <patternFill>
          <bgColor rgb="FFFFC7CE"/>
        </patternFill>
      </fill>
    </dxf>
    <dxf>
      <font>
        <color rgb="FF9C0006"/>
      </font>
      <fill>
        <patternFill>
          <bgColor rgb="FFFFC7CE"/>
        </patternFill>
      </fill>
    </dxf>
    <dxf>
      <fill>
        <patternFill>
          <bgColor rgb="FFE5E5E5"/>
        </patternFill>
      </fill>
    </dxf>
    <dxf>
      <font>
        <color rgb="FF9C0006"/>
      </font>
      <fill>
        <patternFill>
          <bgColor rgb="FFFFC7CE"/>
        </patternFill>
      </fill>
    </dxf>
    <dxf>
      <font>
        <color rgb="FF9C0006"/>
      </font>
      <fill>
        <patternFill>
          <bgColor rgb="FFFFC7CE"/>
        </patternFill>
      </fill>
    </dxf>
    <dxf>
      <fill>
        <patternFill>
          <bgColor rgb="FFC0C0C0"/>
        </patternFill>
      </fill>
    </dxf>
    <dxf>
      <font>
        <color rgb="FF9C0006"/>
      </font>
      <fill>
        <patternFill>
          <bgColor rgb="FFFFC7CE"/>
        </patternFill>
      </fill>
    </dxf>
    <dxf>
      <font>
        <color rgb="FF9C0006"/>
      </font>
      <fill>
        <patternFill>
          <bgColor rgb="FFFFC7CE"/>
        </patternFill>
      </fill>
    </dxf>
    <dxf>
      <fill>
        <patternFill>
          <bgColor rgb="FFC0C0C0"/>
        </patternFill>
      </fill>
    </dxf>
    <dxf>
      <font>
        <color rgb="FF9C0006"/>
      </font>
      <fill>
        <patternFill>
          <bgColor rgb="FFFFC7CE"/>
        </patternFill>
      </fill>
    </dxf>
    <dxf>
      <font>
        <color rgb="FF9C0006"/>
      </font>
      <fill>
        <patternFill>
          <bgColor rgb="FFFFC7CE"/>
        </patternFill>
      </fill>
    </dxf>
    <dxf>
      <fill>
        <patternFill>
          <bgColor rgb="FFE5E5E5"/>
        </patternFill>
      </fill>
    </dxf>
    <dxf>
      <font>
        <color rgb="FF9C0006"/>
      </font>
      <fill>
        <patternFill>
          <bgColor rgb="FFFFC7CE"/>
        </patternFill>
      </fill>
    </dxf>
    <dxf>
      <font>
        <color rgb="FF9C0006"/>
      </font>
      <fill>
        <patternFill>
          <bgColor rgb="FFFFC7CE"/>
        </patternFill>
      </fill>
    </dxf>
    <dxf>
      <fill>
        <patternFill>
          <bgColor rgb="FFC0C0C0"/>
        </patternFill>
      </fill>
    </dxf>
    <dxf>
      <fill>
        <patternFill>
          <bgColor rgb="FFE5E5E5"/>
        </patternFill>
      </fill>
    </dxf>
    <dxf>
      <font>
        <color rgb="FF9C0006"/>
      </font>
      <fill>
        <patternFill>
          <bgColor rgb="FFFFC7CE"/>
        </patternFill>
      </fill>
    </dxf>
    <dxf>
      <font>
        <color rgb="FF9C0006"/>
      </font>
      <fill>
        <patternFill>
          <bgColor rgb="FFFFC7CE"/>
        </patternFill>
      </fill>
    </dxf>
    <dxf>
      <fill>
        <patternFill>
          <bgColor rgb="FFE5E5E5"/>
        </patternFill>
      </fill>
    </dxf>
    <dxf>
      <font>
        <color rgb="FF9C0006"/>
      </font>
      <fill>
        <patternFill>
          <bgColor rgb="FFFFC7CE"/>
        </patternFill>
      </fill>
    </dxf>
    <dxf>
      <font>
        <color rgb="FF9C0006"/>
      </font>
      <fill>
        <patternFill>
          <bgColor rgb="FFFFC7CE"/>
        </patternFill>
      </fill>
    </dxf>
    <dxf>
      <fill>
        <patternFill>
          <bgColor rgb="FFC0C0C0"/>
        </patternFill>
      </fill>
    </dxf>
    <dxf>
      <font>
        <color rgb="FF9C0006"/>
      </font>
      <fill>
        <patternFill>
          <bgColor rgb="FFFFC7CE"/>
        </patternFill>
      </fill>
    </dxf>
    <dxf>
      <font>
        <color rgb="FF9C0006"/>
      </font>
      <fill>
        <patternFill>
          <bgColor rgb="FFFFC7CE"/>
        </patternFill>
      </fill>
    </dxf>
    <dxf>
      <fill>
        <patternFill>
          <bgColor rgb="FFC0C0C0"/>
        </patternFill>
      </fill>
    </dxf>
    <dxf>
      <font>
        <color rgb="FF9C0006"/>
      </font>
      <fill>
        <patternFill>
          <bgColor rgb="FFFFC7CE"/>
        </patternFill>
      </fill>
    </dxf>
    <dxf>
      <font>
        <color rgb="FF9C0006"/>
      </font>
      <fill>
        <patternFill>
          <bgColor rgb="FFFFC7CE"/>
        </patternFill>
      </fill>
    </dxf>
    <dxf>
      <fill>
        <patternFill>
          <bgColor rgb="FFE5E5E5"/>
        </patternFill>
      </fill>
    </dxf>
    <dxf>
      <font>
        <color rgb="FF9C0006"/>
      </font>
      <fill>
        <patternFill>
          <bgColor rgb="FFFFC7CE"/>
        </patternFill>
      </fill>
    </dxf>
    <dxf>
      <font>
        <color rgb="FF9C0006"/>
      </font>
      <fill>
        <patternFill>
          <bgColor rgb="FFFFC7CE"/>
        </patternFill>
      </fill>
    </dxf>
    <dxf>
      <fill>
        <patternFill>
          <bgColor rgb="FFC0C0C0"/>
        </patternFill>
      </fill>
    </dxf>
    <dxf>
      <fill>
        <patternFill>
          <bgColor rgb="FFE5E5E5"/>
        </patternFill>
      </fill>
    </dxf>
    <dxf>
      <font>
        <color rgb="FF9C0006"/>
      </font>
      <fill>
        <patternFill>
          <bgColor rgb="FFFFC7CE"/>
        </patternFill>
      </fill>
    </dxf>
    <dxf>
      <font>
        <color rgb="FF9C0006"/>
      </font>
      <fill>
        <patternFill>
          <bgColor rgb="FFFFC7CE"/>
        </patternFill>
      </fill>
    </dxf>
    <dxf>
      <fill>
        <patternFill>
          <bgColor rgb="FFE5E5E5"/>
        </patternFill>
      </fill>
    </dxf>
    <dxf>
      <font>
        <color rgb="FF9C0006"/>
      </font>
      <fill>
        <patternFill>
          <bgColor rgb="FFFFC7CE"/>
        </patternFill>
      </fill>
    </dxf>
    <dxf>
      <font>
        <color rgb="FF9C0006"/>
      </font>
      <fill>
        <patternFill>
          <bgColor rgb="FFFFC7CE"/>
        </patternFill>
      </fill>
    </dxf>
    <dxf>
      <fill>
        <patternFill>
          <bgColor rgb="FFC0C0C0"/>
        </patternFill>
      </fill>
    </dxf>
    <dxf>
      <font>
        <color rgb="FF9C0006"/>
      </font>
      <fill>
        <patternFill>
          <bgColor rgb="FFFFC7CE"/>
        </patternFill>
      </fill>
    </dxf>
    <dxf>
      <font>
        <color rgb="FF9C0006"/>
      </font>
      <fill>
        <patternFill>
          <bgColor rgb="FFFFC7CE"/>
        </patternFill>
      </fill>
    </dxf>
    <dxf>
      <fill>
        <patternFill>
          <bgColor rgb="FFC0C0C0"/>
        </patternFill>
      </fill>
    </dxf>
    <dxf>
      <font>
        <color rgb="FF9C0006"/>
      </font>
      <fill>
        <patternFill>
          <bgColor rgb="FFFFC7CE"/>
        </patternFill>
      </fill>
    </dxf>
    <dxf>
      <font>
        <color rgb="FF9C0006"/>
      </font>
      <fill>
        <patternFill>
          <bgColor rgb="FFFFC7CE"/>
        </patternFill>
      </fill>
    </dxf>
    <dxf>
      <fill>
        <patternFill>
          <bgColor rgb="FFE5E5E5"/>
        </patternFill>
      </fill>
    </dxf>
    <dxf>
      <font>
        <color rgb="FF9C0006"/>
      </font>
      <fill>
        <patternFill>
          <bgColor rgb="FFFFC7CE"/>
        </patternFill>
      </fill>
    </dxf>
    <dxf>
      <font>
        <color rgb="FF9C0006"/>
      </font>
      <fill>
        <patternFill>
          <bgColor rgb="FFFFC7CE"/>
        </patternFill>
      </fill>
    </dxf>
    <dxf>
      <fill>
        <patternFill>
          <bgColor rgb="FFE5E5E5"/>
        </patternFill>
      </fill>
    </dxf>
    <dxf>
      <font>
        <color rgb="FF9C0006"/>
      </font>
      <fill>
        <patternFill>
          <bgColor rgb="FFFFC7CE"/>
        </patternFill>
      </fill>
    </dxf>
    <dxf>
      <font>
        <color rgb="FF9C0006"/>
      </font>
      <fill>
        <patternFill>
          <bgColor rgb="FFFFC7CE"/>
        </patternFill>
      </fill>
    </dxf>
    <dxf>
      <fill>
        <patternFill>
          <bgColor rgb="FFE5E5E5"/>
        </patternFill>
      </fill>
    </dxf>
    <dxf>
      <font>
        <color rgb="FF9C0006"/>
      </font>
      <fill>
        <patternFill>
          <bgColor rgb="FFFFC7CE"/>
        </patternFill>
      </fill>
    </dxf>
    <dxf>
      <font>
        <color rgb="FF9C0006"/>
      </font>
      <fill>
        <patternFill>
          <bgColor rgb="FFFFC7CE"/>
        </patternFill>
      </fill>
    </dxf>
    <dxf>
      <fill>
        <patternFill>
          <bgColor rgb="FFC0C0C0"/>
        </patternFill>
      </fill>
    </dxf>
    <dxf>
      <font>
        <color rgb="FF9C0006"/>
      </font>
      <fill>
        <patternFill>
          <bgColor rgb="FFFFC7CE"/>
        </patternFill>
      </fill>
    </dxf>
    <dxf>
      <font>
        <color rgb="FF9C0006"/>
      </font>
      <fill>
        <patternFill>
          <bgColor rgb="FFFFC7CE"/>
        </patternFill>
      </fill>
    </dxf>
    <dxf>
      <fill>
        <patternFill>
          <bgColor rgb="FFC0C0C0"/>
        </patternFill>
      </fill>
    </dxf>
    <dxf>
      <font>
        <color rgb="FF9C0006"/>
      </font>
      <fill>
        <patternFill>
          <bgColor rgb="FFFFC7CE"/>
        </patternFill>
      </fill>
    </dxf>
    <dxf>
      <font>
        <color rgb="FF9C0006"/>
      </font>
      <fill>
        <patternFill>
          <bgColor rgb="FFFFC7CE"/>
        </patternFill>
      </fill>
    </dxf>
    <dxf>
      <fill>
        <patternFill>
          <bgColor rgb="FFE5E5E5"/>
        </patternFill>
      </fill>
    </dxf>
    <dxf>
      <font>
        <color rgb="FF9C0006"/>
      </font>
      <fill>
        <patternFill>
          <bgColor rgb="FFFFC7CE"/>
        </patternFill>
      </fill>
    </dxf>
    <dxf>
      <font>
        <color rgb="FF9C0006"/>
      </font>
      <fill>
        <patternFill>
          <bgColor rgb="FFFFC7CE"/>
        </patternFill>
      </fill>
    </dxf>
    <dxf>
      <fill>
        <patternFill>
          <bgColor rgb="FFE5E5E5"/>
        </patternFill>
      </fill>
    </dxf>
    <dxf>
      <font>
        <color rgb="FF9C0006"/>
      </font>
      <fill>
        <patternFill>
          <bgColor rgb="FFFFC7CE"/>
        </patternFill>
      </fill>
    </dxf>
    <dxf>
      <font>
        <color rgb="FF9C0006"/>
      </font>
      <fill>
        <patternFill>
          <bgColor rgb="FFFFC7CE"/>
        </patternFill>
      </fill>
    </dxf>
    <dxf>
      <fill>
        <patternFill>
          <bgColor rgb="FFC0C0C0"/>
        </patternFill>
      </fill>
    </dxf>
    <dxf>
      <font>
        <color rgb="FF9C0006"/>
      </font>
      <fill>
        <patternFill>
          <bgColor rgb="FFFFC7CE"/>
        </patternFill>
      </fill>
    </dxf>
    <dxf>
      <font>
        <color rgb="FF9C0006"/>
      </font>
      <fill>
        <patternFill>
          <bgColor rgb="FFFFC7CE"/>
        </patternFill>
      </fill>
    </dxf>
    <dxf>
      <fill>
        <patternFill>
          <bgColor rgb="FFC0C0C0"/>
        </patternFill>
      </fill>
    </dxf>
    <dxf>
      <font>
        <color rgb="FF9C0006"/>
      </font>
      <fill>
        <patternFill>
          <bgColor rgb="FFFFC7CE"/>
        </patternFill>
      </fill>
    </dxf>
    <dxf>
      <font>
        <color rgb="FF9C0006"/>
      </font>
      <fill>
        <patternFill>
          <bgColor rgb="FFFFC7CE"/>
        </patternFill>
      </fill>
    </dxf>
    <dxf>
      <fill>
        <patternFill>
          <bgColor rgb="FFBFBFBF"/>
        </patternFill>
      </fill>
    </dxf>
    <dxf>
      <font>
        <color rgb="FF9C0006"/>
      </font>
      <fill>
        <patternFill>
          <bgColor rgb="FFFFC7CE"/>
        </patternFill>
      </fill>
    </dxf>
    <dxf>
      <font>
        <color rgb="FF9C0006"/>
      </font>
      <fill>
        <patternFill>
          <bgColor rgb="FFFFC7CE"/>
        </patternFill>
      </fill>
    </dxf>
    <dxf>
      <fill>
        <patternFill>
          <bgColor rgb="FFBFBFBF"/>
        </patternFill>
      </fill>
    </dxf>
    <dxf>
      <font>
        <color rgb="FF9C0006"/>
      </font>
      <fill>
        <patternFill>
          <bgColor rgb="FFFFC7CE"/>
        </patternFill>
      </fill>
    </dxf>
    <dxf>
      <font>
        <color rgb="FF9C0006"/>
      </font>
      <fill>
        <patternFill>
          <bgColor rgb="FFFFC7CE"/>
        </patternFill>
      </fill>
    </dxf>
    <dxf>
      <fill>
        <patternFill>
          <bgColor rgb="FFE5E5E5"/>
        </patternFill>
      </fill>
    </dxf>
    <dxf>
      <font>
        <color rgb="FF9C0006"/>
      </font>
      <fill>
        <patternFill>
          <bgColor rgb="FFFFC7CE"/>
        </patternFill>
      </fill>
    </dxf>
    <dxf>
      <font>
        <color rgb="FF9C0006"/>
      </font>
      <fill>
        <patternFill>
          <bgColor rgb="FFFFC7CE"/>
        </patternFill>
      </fill>
    </dxf>
    <dxf>
      <fill>
        <patternFill>
          <bgColor rgb="FFE5E5E5"/>
        </patternFill>
      </fill>
    </dxf>
    <dxf>
      <font>
        <color rgb="FF9C0006"/>
      </font>
      <fill>
        <patternFill>
          <bgColor rgb="FFFFC7CE"/>
        </patternFill>
      </fill>
    </dxf>
    <dxf>
      <font>
        <color rgb="FF9C0006"/>
      </font>
      <fill>
        <patternFill>
          <bgColor rgb="FFFFC7CE"/>
        </patternFill>
      </fill>
    </dxf>
    <dxf>
      <fill>
        <patternFill>
          <bgColor rgb="FFC0C0C0"/>
        </patternFill>
      </fill>
    </dxf>
    <dxf>
      <fill>
        <patternFill>
          <bgColor rgb="FFE5E5E5"/>
        </patternFill>
      </fill>
    </dxf>
    <dxf>
      <font>
        <color rgb="FF9C0006"/>
      </font>
      <fill>
        <patternFill>
          <bgColor rgb="FFFFC7CE"/>
        </patternFill>
      </fill>
    </dxf>
    <dxf>
      <font>
        <color rgb="FF9C0006"/>
      </font>
      <fill>
        <patternFill>
          <bgColor rgb="FFFFC7CE"/>
        </patternFill>
      </fill>
    </dxf>
    <dxf>
      <fill>
        <patternFill>
          <bgColor rgb="FFC0C0C0"/>
        </patternFill>
      </fill>
    </dxf>
    <dxf>
      <fill>
        <patternFill>
          <bgColor rgb="FFE5E5E5"/>
        </patternFill>
      </fill>
    </dxf>
    <dxf>
      <font>
        <color rgb="FF9C0006"/>
      </font>
      <fill>
        <patternFill>
          <bgColor rgb="FFFFC7CE"/>
        </patternFill>
      </fill>
    </dxf>
    <dxf>
      <font>
        <color rgb="FF9C0006"/>
      </font>
      <fill>
        <patternFill>
          <bgColor rgb="FFFFC7CE"/>
        </patternFill>
      </fill>
    </dxf>
    <dxf>
      <fill>
        <patternFill>
          <bgColor rgb="FFC0C0C0"/>
        </patternFill>
      </fill>
    </dxf>
    <dxf>
      <fill>
        <patternFill>
          <bgColor rgb="FFE5E5E5"/>
        </patternFill>
      </fill>
    </dxf>
    <dxf>
      <font>
        <color rgb="FF9C0006"/>
      </font>
      <fill>
        <patternFill>
          <bgColor rgb="FFFFC7CE"/>
        </patternFill>
      </fill>
    </dxf>
    <dxf>
      <font>
        <color rgb="FF9C0006"/>
      </font>
      <fill>
        <patternFill>
          <bgColor rgb="FFFFC7CE"/>
        </patternFill>
      </fill>
    </dxf>
    <dxf>
      <fill>
        <patternFill>
          <bgColor rgb="FFBFBFBF"/>
        </patternFill>
      </fill>
    </dxf>
    <dxf>
      <fill>
        <patternFill>
          <bgColor rgb="FFE5E0EC"/>
        </patternFill>
      </fill>
    </dxf>
    <dxf>
      <fill>
        <patternFill>
          <bgColor rgb="FFD1E9F0"/>
        </patternFill>
      </fill>
    </dxf>
    <dxf>
      <fill>
        <patternFill>
          <bgColor rgb="FFFBCDC7"/>
        </patternFill>
      </fill>
    </dxf>
    <dxf>
      <fill>
        <patternFill>
          <bgColor rgb="FFFACC99"/>
        </patternFill>
      </fill>
    </dxf>
    <dxf>
      <fill>
        <patternFill>
          <bgColor rgb="FFE5E0EC"/>
        </patternFill>
      </fill>
    </dxf>
    <dxf>
      <fill>
        <patternFill>
          <bgColor rgb="FFD1E9F0"/>
        </patternFill>
      </fill>
    </dxf>
    <dxf>
      <fill>
        <patternFill>
          <bgColor rgb="FFFBCDC7"/>
        </patternFill>
      </fill>
    </dxf>
    <dxf>
      <fill>
        <patternFill>
          <bgColor rgb="FFFACC99"/>
        </patternFill>
      </fill>
    </dxf>
    <dxf>
      <fill>
        <patternFill>
          <bgColor rgb="FFE5E0EC"/>
        </patternFill>
      </fill>
    </dxf>
    <dxf>
      <fill>
        <patternFill>
          <bgColor rgb="FFD1E9F0"/>
        </patternFill>
      </fill>
    </dxf>
    <dxf>
      <fill>
        <patternFill>
          <bgColor rgb="FFFBCDC7"/>
        </patternFill>
      </fill>
    </dxf>
    <dxf>
      <fill>
        <patternFill>
          <bgColor rgb="FFFACC99"/>
        </patternFill>
      </fill>
    </dxf>
    <dxf>
      <fill>
        <patternFill>
          <bgColor rgb="FFE5E0EC"/>
        </patternFill>
      </fill>
    </dxf>
    <dxf>
      <fill>
        <patternFill>
          <bgColor rgb="FFD1E9F0"/>
        </patternFill>
      </fill>
    </dxf>
    <dxf>
      <fill>
        <patternFill>
          <bgColor rgb="FFFBCDC7"/>
        </patternFill>
      </fill>
    </dxf>
    <dxf>
      <fill>
        <patternFill>
          <bgColor rgb="FFFACC99"/>
        </patternFill>
      </fill>
    </dxf>
    <dxf>
      <fill>
        <patternFill>
          <bgColor rgb="FFE5E0EC"/>
        </patternFill>
      </fill>
    </dxf>
    <dxf>
      <fill>
        <patternFill>
          <bgColor rgb="FFD1E9F0"/>
        </patternFill>
      </fill>
    </dxf>
    <dxf>
      <fill>
        <patternFill>
          <bgColor rgb="FFFBCDC7"/>
        </patternFill>
      </fill>
    </dxf>
    <dxf>
      <fill>
        <patternFill>
          <bgColor rgb="FFFACC99"/>
        </patternFill>
      </fill>
    </dxf>
    <dxf>
      <fill>
        <patternFill>
          <bgColor rgb="FFCBC0DA"/>
        </patternFill>
      </fill>
    </dxf>
    <dxf>
      <fill>
        <patternFill>
          <bgColor rgb="FFA4D5E2"/>
        </patternFill>
      </fill>
    </dxf>
    <dxf>
      <fill>
        <patternFill>
          <bgColor rgb="FFF89D95"/>
        </patternFill>
      </fill>
    </dxf>
    <dxf>
      <fill>
        <patternFill>
          <bgColor rgb="FFC79866"/>
        </patternFill>
      </fill>
    </dxf>
    <dxf>
      <fill>
        <patternFill>
          <bgColor rgb="FFCBC0DA"/>
        </patternFill>
      </fill>
    </dxf>
    <dxf>
      <fill>
        <patternFill>
          <bgColor rgb="FFA4D5E2"/>
        </patternFill>
      </fill>
    </dxf>
    <dxf>
      <fill>
        <patternFill>
          <bgColor rgb="FFF89D95"/>
        </patternFill>
      </fill>
    </dxf>
    <dxf>
      <fill>
        <patternFill>
          <bgColor rgb="FFC79866"/>
        </patternFill>
      </fill>
    </dxf>
    <dxf>
      <fill>
        <patternFill>
          <bgColor rgb="FFCBC0DA"/>
        </patternFill>
      </fill>
    </dxf>
    <dxf>
      <fill>
        <patternFill>
          <bgColor rgb="FFA4D5E2"/>
        </patternFill>
      </fill>
    </dxf>
    <dxf>
      <fill>
        <patternFill>
          <bgColor rgb="FFF89D95"/>
        </patternFill>
      </fill>
    </dxf>
    <dxf>
      <fill>
        <patternFill>
          <bgColor rgb="FFC79866"/>
        </patternFill>
      </fill>
    </dxf>
    <dxf>
      <fill>
        <patternFill>
          <bgColor rgb="FFCBC0DA"/>
        </patternFill>
      </fill>
    </dxf>
    <dxf>
      <fill>
        <patternFill>
          <bgColor rgb="FFA4D5E2"/>
        </patternFill>
      </fill>
    </dxf>
    <dxf>
      <fill>
        <patternFill>
          <bgColor rgb="FFF89D95"/>
        </patternFill>
      </fill>
    </dxf>
    <dxf>
      <fill>
        <patternFill>
          <bgColor rgb="FFC79866"/>
        </patternFill>
      </fill>
    </dxf>
    <dxf>
      <fill>
        <patternFill>
          <bgColor rgb="FFCBC0DA"/>
        </patternFill>
      </fill>
    </dxf>
    <dxf>
      <fill>
        <patternFill>
          <bgColor rgb="FFA4D5E2"/>
        </patternFill>
      </fill>
    </dxf>
    <dxf>
      <fill>
        <patternFill>
          <bgColor rgb="FFF89D95"/>
        </patternFill>
      </fill>
    </dxf>
    <dxf>
      <fill>
        <patternFill>
          <bgColor rgb="FFC79866"/>
        </patternFill>
      </fill>
    </dxf>
    <dxf>
      <fill>
        <patternFill>
          <bgColor rgb="FFCBC0DA"/>
        </patternFill>
      </fill>
    </dxf>
    <dxf>
      <fill>
        <patternFill>
          <bgColor rgb="FFA4D5E2"/>
        </patternFill>
      </fill>
    </dxf>
    <dxf>
      <fill>
        <patternFill>
          <bgColor rgb="FFF89D95"/>
        </patternFill>
      </fill>
    </dxf>
    <dxf>
      <fill>
        <patternFill>
          <bgColor rgb="FFC79866"/>
        </patternFill>
      </fill>
    </dxf>
    <dxf>
      <fill>
        <patternFill>
          <bgColor rgb="FFCBC0DA"/>
        </patternFill>
      </fill>
    </dxf>
    <dxf>
      <fill>
        <patternFill>
          <bgColor rgb="FFA4D5E2"/>
        </patternFill>
      </fill>
    </dxf>
    <dxf>
      <fill>
        <patternFill>
          <bgColor rgb="FFF89D95"/>
        </patternFill>
      </fill>
    </dxf>
    <dxf>
      <fill>
        <patternFill>
          <bgColor rgb="FFC79866"/>
        </patternFill>
      </fill>
    </dxf>
    <dxf>
      <fill>
        <patternFill>
          <bgColor rgb="FFCBC0DA"/>
        </patternFill>
      </fill>
    </dxf>
    <dxf>
      <fill>
        <patternFill>
          <bgColor rgb="FFA4D5E2"/>
        </patternFill>
      </fill>
    </dxf>
    <dxf>
      <fill>
        <patternFill>
          <bgColor rgb="FFF89D95"/>
        </patternFill>
      </fill>
    </dxf>
    <dxf>
      <fill>
        <patternFill>
          <bgColor rgb="FFC79866"/>
        </patternFill>
      </fill>
    </dxf>
    <dxf>
      <fill>
        <patternFill>
          <bgColor rgb="FFCBC0DA"/>
        </patternFill>
      </fill>
    </dxf>
    <dxf>
      <fill>
        <patternFill>
          <bgColor rgb="FFA4D5E2"/>
        </patternFill>
      </fill>
    </dxf>
    <dxf>
      <fill>
        <patternFill>
          <bgColor rgb="FFF89D95"/>
        </patternFill>
      </fill>
    </dxf>
    <dxf>
      <fill>
        <patternFill>
          <bgColor rgb="FFC79866"/>
        </patternFill>
      </fill>
    </dxf>
    <dxf>
      <fill>
        <patternFill>
          <bgColor rgb="FFCBC0DA"/>
        </patternFill>
      </fill>
    </dxf>
    <dxf>
      <fill>
        <patternFill>
          <bgColor rgb="FFA4D5E2"/>
        </patternFill>
      </fill>
    </dxf>
    <dxf>
      <fill>
        <patternFill>
          <bgColor rgb="FFF89D95"/>
        </patternFill>
      </fill>
    </dxf>
    <dxf>
      <fill>
        <patternFill>
          <bgColor rgb="FFC79866"/>
        </patternFill>
      </fill>
    </dxf>
    <dxf>
      <fill>
        <patternFill>
          <bgColor rgb="FFCBC0DA"/>
        </patternFill>
      </fill>
    </dxf>
    <dxf>
      <fill>
        <patternFill>
          <bgColor rgb="FFA4D5E2"/>
        </patternFill>
      </fill>
    </dxf>
    <dxf>
      <fill>
        <patternFill>
          <bgColor rgb="FFF89D95"/>
        </patternFill>
      </fill>
    </dxf>
    <dxf>
      <fill>
        <patternFill>
          <bgColor rgb="FFC79866"/>
        </patternFill>
      </fill>
    </dxf>
    <dxf>
      <fill>
        <patternFill>
          <bgColor rgb="FFCBC0DA"/>
        </patternFill>
      </fill>
    </dxf>
    <dxf>
      <fill>
        <patternFill>
          <bgColor rgb="FFA4D5E2"/>
        </patternFill>
      </fill>
    </dxf>
    <dxf>
      <fill>
        <patternFill>
          <bgColor rgb="FFF89D95"/>
        </patternFill>
      </fill>
    </dxf>
    <dxf>
      <fill>
        <patternFill>
          <bgColor rgb="FFC79866"/>
        </patternFill>
      </fill>
    </dxf>
    <dxf>
      <fill>
        <patternFill>
          <bgColor rgb="FFCBC0DA"/>
        </patternFill>
      </fill>
    </dxf>
    <dxf>
      <fill>
        <patternFill>
          <bgColor rgb="FFA4D5E2"/>
        </patternFill>
      </fill>
    </dxf>
    <dxf>
      <fill>
        <patternFill>
          <bgColor rgb="FFF89D95"/>
        </patternFill>
      </fill>
    </dxf>
    <dxf>
      <fill>
        <patternFill>
          <bgColor rgb="FFC79866"/>
        </patternFill>
      </fill>
    </dxf>
    <dxf>
      <fill>
        <patternFill>
          <bgColor rgb="FFCBC0DA"/>
        </patternFill>
      </fill>
    </dxf>
    <dxf>
      <fill>
        <patternFill>
          <bgColor rgb="FFA4D5E2"/>
        </patternFill>
      </fill>
    </dxf>
    <dxf>
      <fill>
        <patternFill>
          <bgColor rgb="FFF89D95"/>
        </patternFill>
      </fill>
    </dxf>
    <dxf>
      <fill>
        <patternFill>
          <bgColor rgb="FFC79866"/>
        </patternFill>
      </fill>
    </dxf>
    <dxf>
      <fill>
        <patternFill>
          <bgColor rgb="FFCBC0DA"/>
        </patternFill>
      </fill>
    </dxf>
    <dxf>
      <fill>
        <patternFill>
          <bgColor rgb="FFA4D5E2"/>
        </patternFill>
      </fill>
    </dxf>
    <dxf>
      <fill>
        <patternFill>
          <bgColor rgb="FFF89D95"/>
        </patternFill>
      </fill>
    </dxf>
    <dxf>
      <fill>
        <patternFill>
          <bgColor rgb="FFC79866"/>
        </patternFill>
      </fill>
    </dxf>
    <dxf>
      <fill>
        <patternFill>
          <bgColor rgb="FFCBC0DA"/>
        </patternFill>
      </fill>
    </dxf>
    <dxf>
      <fill>
        <patternFill>
          <bgColor rgb="FFA4D5E2"/>
        </patternFill>
      </fill>
    </dxf>
    <dxf>
      <fill>
        <patternFill>
          <bgColor rgb="FFF89D95"/>
        </patternFill>
      </fill>
    </dxf>
    <dxf>
      <fill>
        <patternFill>
          <bgColor rgb="FFC79866"/>
        </patternFill>
      </fill>
    </dxf>
    <dxf>
      <fill>
        <patternFill>
          <bgColor rgb="FFCBC0DA"/>
        </patternFill>
      </fill>
    </dxf>
    <dxf>
      <fill>
        <patternFill>
          <bgColor rgb="FFA4D5E2"/>
        </patternFill>
      </fill>
    </dxf>
    <dxf>
      <fill>
        <patternFill>
          <bgColor rgb="FFF89D95"/>
        </patternFill>
      </fill>
    </dxf>
    <dxf>
      <fill>
        <patternFill>
          <bgColor rgb="FFC79866"/>
        </patternFill>
      </fill>
    </dxf>
    <dxf>
      <fill>
        <patternFill>
          <bgColor rgb="FFCBC0DA"/>
        </patternFill>
      </fill>
    </dxf>
    <dxf>
      <fill>
        <patternFill>
          <bgColor rgb="FFA4D5E2"/>
        </patternFill>
      </fill>
    </dxf>
    <dxf>
      <fill>
        <patternFill>
          <bgColor rgb="FFF89D95"/>
        </patternFill>
      </fill>
    </dxf>
    <dxf>
      <fill>
        <patternFill>
          <bgColor rgb="FFC79866"/>
        </patternFill>
      </fill>
    </dxf>
    <dxf>
      <fill>
        <patternFill>
          <bgColor rgb="FFCBC0DA"/>
        </patternFill>
      </fill>
    </dxf>
    <dxf>
      <fill>
        <patternFill>
          <bgColor rgb="FFA4D5E2"/>
        </patternFill>
      </fill>
    </dxf>
    <dxf>
      <fill>
        <patternFill>
          <bgColor rgb="FFF89D95"/>
        </patternFill>
      </fill>
    </dxf>
    <dxf>
      <fill>
        <patternFill>
          <bgColor rgb="FFC79866"/>
        </patternFill>
      </fill>
    </dxf>
    <dxf>
      <fill>
        <patternFill>
          <bgColor rgb="FFCBC0DA"/>
        </patternFill>
      </fill>
    </dxf>
    <dxf>
      <fill>
        <patternFill>
          <bgColor rgb="FFA4D5E2"/>
        </patternFill>
      </fill>
    </dxf>
    <dxf>
      <fill>
        <patternFill>
          <bgColor rgb="FFF89D95"/>
        </patternFill>
      </fill>
    </dxf>
    <dxf>
      <fill>
        <patternFill>
          <bgColor rgb="FFC79866"/>
        </patternFill>
      </fill>
    </dxf>
    <dxf>
      <fill>
        <patternFill>
          <bgColor rgb="FFCBC0DA"/>
        </patternFill>
      </fill>
    </dxf>
    <dxf>
      <fill>
        <patternFill>
          <bgColor rgb="FFA4D5E2"/>
        </patternFill>
      </fill>
    </dxf>
    <dxf>
      <fill>
        <patternFill>
          <bgColor rgb="FFF89D95"/>
        </patternFill>
      </fill>
    </dxf>
    <dxf>
      <fill>
        <patternFill>
          <bgColor rgb="FFC79866"/>
        </patternFill>
      </fill>
    </dxf>
    <dxf>
      <fill>
        <patternFill>
          <bgColor rgb="FFCBC0DA"/>
        </patternFill>
      </fill>
    </dxf>
    <dxf>
      <fill>
        <patternFill>
          <bgColor rgb="FFA4D5E2"/>
        </patternFill>
      </fill>
    </dxf>
    <dxf>
      <fill>
        <patternFill>
          <bgColor rgb="FFF89D95"/>
        </patternFill>
      </fill>
    </dxf>
    <dxf>
      <fill>
        <patternFill>
          <bgColor rgb="FFC79866"/>
        </patternFill>
      </fill>
    </dxf>
    <dxf>
      <fill>
        <patternFill>
          <bgColor rgb="FFCBC0DA"/>
        </patternFill>
      </fill>
    </dxf>
    <dxf>
      <fill>
        <patternFill>
          <bgColor rgb="FFA4D5E2"/>
        </patternFill>
      </fill>
    </dxf>
    <dxf>
      <fill>
        <patternFill>
          <bgColor rgb="FFF89D95"/>
        </patternFill>
      </fill>
    </dxf>
    <dxf>
      <fill>
        <patternFill>
          <bgColor rgb="FFC79866"/>
        </patternFill>
      </fill>
    </dxf>
    <dxf>
      <fill>
        <patternFill>
          <bgColor rgb="FFCBC0DA"/>
        </patternFill>
      </fill>
    </dxf>
    <dxf>
      <fill>
        <patternFill>
          <bgColor rgb="FFA4D5E2"/>
        </patternFill>
      </fill>
    </dxf>
    <dxf>
      <fill>
        <patternFill>
          <bgColor rgb="FFF89D95"/>
        </patternFill>
      </fill>
    </dxf>
    <dxf>
      <fill>
        <patternFill>
          <bgColor rgb="FFC79866"/>
        </patternFill>
      </fill>
    </dxf>
    <dxf>
      <fill>
        <patternFill>
          <bgColor rgb="FFCBC0DA"/>
        </patternFill>
      </fill>
    </dxf>
    <dxf>
      <fill>
        <patternFill>
          <bgColor rgb="FFA4D5E2"/>
        </patternFill>
      </fill>
    </dxf>
    <dxf>
      <fill>
        <patternFill>
          <bgColor rgb="FFF89D95"/>
        </patternFill>
      </fill>
    </dxf>
    <dxf>
      <fill>
        <patternFill>
          <bgColor rgb="FFC79866"/>
        </patternFill>
      </fill>
    </dxf>
    <dxf>
      <fill>
        <patternFill>
          <bgColor rgb="FFCBC0DA"/>
        </patternFill>
      </fill>
    </dxf>
    <dxf>
      <fill>
        <patternFill>
          <bgColor rgb="FFA4D5E2"/>
        </patternFill>
      </fill>
    </dxf>
    <dxf>
      <fill>
        <patternFill>
          <bgColor rgb="FFF89D95"/>
        </patternFill>
      </fill>
    </dxf>
    <dxf>
      <fill>
        <patternFill>
          <bgColor rgb="FFC79866"/>
        </patternFill>
      </fill>
    </dxf>
    <dxf>
      <fill>
        <patternFill>
          <bgColor rgb="FFCBC0DA"/>
        </patternFill>
      </fill>
    </dxf>
    <dxf>
      <fill>
        <patternFill>
          <bgColor rgb="FFA4D5E2"/>
        </patternFill>
      </fill>
    </dxf>
    <dxf>
      <fill>
        <patternFill>
          <bgColor rgb="FFF89D95"/>
        </patternFill>
      </fill>
    </dxf>
    <dxf>
      <fill>
        <patternFill>
          <bgColor rgb="FFC79866"/>
        </patternFill>
      </fill>
    </dxf>
    <dxf>
      <font>
        <color rgb="FF5C3D1E"/>
      </font>
      <fill>
        <patternFill>
          <bgColor rgb="FFE0C0A0"/>
        </patternFill>
      </fill>
    </dxf>
    <dxf>
      <font>
        <color rgb="FF740000"/>
      </font>
      <fill>
        <patternFill>
          <bgColor rgb="FFFFABAB"/>
        </patternFill>
      </fill>
    </dxf>
    <dxf>
      <font>
        <color rgb="FF512062"/>
      </font>
      <fill>
        <patternFill>
          <bgColor rgb="FFE2C6EC"/>
        </patternFill>
      </fill>
    </dxf>
    <dxf>
      <font>
        <color rgb="FF094A53"/>
      </font>
      <fill>
        <patternFill>
          <bgColor rgb="FFBAF1F8"/>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7A3D00"/>
      </font>
      <fill>
        <patternFill>
          <bgColor rgb="FFFFC285"/>
        </patternFill>
      </fill>
    </dxf>
    <dxf>
      <font>
        <color rgb="FF747100"/>
      </font>
      <fill>
        <patternFill>
          <bgColor rgb="FFFFFF99"/>
        </patternFill>
      </fill>
    </dxf>
    <dxf>
      <font>
        <color rgb="FF43661C"/>
      </font>
      <fill>
        <patternFill>
          <bgColor rgb="FFB6DF89"/>
        </patternFill>
      </fill>
    </dxf>
    <dxf>
      <font>
        <color rgb="FF21695B"/>
      </font>
      <fill>
        <patternFill>
          <bgColor rgb="FF92DCCD"/>
        </patternFill>
      </fill>
    </dxf>
    <dxf>
      <font>
        <color rgb="FF00506C"/>
      </font>
      <fill>
        <patternFill>
          <bgColor rgb="FF85DFFF"/>
        </patternFill>
      </fill>
    </dxf>
    <dxf>
      <font>
        <color rgb="FF000074"/>
      </font>
      <fill>
        <patternFill>
          <bgColor rgb="FFBDBDFF"/>
        </patternFill>
      </fill>
    </dxf>
    <dxf>
      <font>
        <color rgb="FF4C1274"/>
      </font>
      <fill>
        <patternFill>
          <bgColor rgb="FFDDBAF4"/>
        </patternFill>
      </fill>
    </dxf>
    <dxf>
      <font>
        <color rgb="FF7A3D00"/>
      </font>
      <fill>
        <patternFill>
          <bgColor rgb="FFFFC285"/>
        </patternFill>
      </fill>
    </dxf>
    <dxf>
      <font>
        <color rgb="FF747100"/>
      </font>
      <fill>
        <patternFill>
          <bgColor rgb="FFFFFF99"/>
        </patternFill>
      </fill>
    </dxf>
    <dxf>
      <font>
        <color rgb="FF43661C"/>
      </font>
      <fill>
        <patternFill>
          <bgColor rgb="FFB6DF89"/>
        </patternFill>
      </fill>
    </dxf>
    <dxf>
      <font>
        <color rgb="FF21695B"/>
      </font>
      <fill>
        <patternFill>
          <bgColor rgb="FF92DCCD"/>
        </patternFill>
      </fill>
    </dxf>
    <dxf>
      <font>
        <color rgb="FF00506C"/>
      </font>
      <fill>
        <patternFill>
          <bgColor rgb="FF85DFFF"/>
        </patternFill>
      </fill>
    </dxf>
    <dxf>
      <font>
        <color rgb="FF000074"/>
      </font>
      <fill>
        <patternFill>
          <bgColor rgb="FFBDBDFF"/>
        </patternFill>
      </fill>
    </dxf>
    <dxf>
      <font>
        <color rgb="FF4C1274"/>
      </font>
      <fill>
        <patternFill>
          <bgColor rgb="FFDDBAF4"/>
        </patternFill>
      </fill>
    </dxf>
    <dxf>
      <font>
        <color rgb="FF9C0006"/>
      </font>
      <fill>
        <patternFill>
          <bgColor rgb="FFFFC7CE"/>
        </patternFill>
      </fill>
    </dxf>
    <dxf>
      <font>
        <color rgb="FF9C0006"/>
      </font>
      <fill>
        <patternFill>
          <bgColor rgb="FFFFC7CE"/>
        </patternFill>
      </fill>
    </dxf>
    <dxf>
      <fill>
        <patternFill>
          <bgColor rgb="FFC0C0C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7A3D00"/>
      </font>
      <fill>
        <patternFill>
          <bgColor rgb="FFFFC285"/>
        </patternFill>
      </fill>
    </dxf>
    <dxf>
      <font>
        <color rgb="FF747100"/>
      </font>
      <fill>
        <patternFill>
          <bgColor rgb="FFFFFF99"/>
        </patternFill>
      </fill>
    </dxf>
    <dxf>
      <font>
        <color rgb="FF43661C"/>
      </font>
      <fill>
        <patternFill>
          <bgColor rgb="FFB6DF89"/>
        </patternFill>
      </fill>
    </dxf>
    <dxf>
      <font>
        <color rgb="FF21695B"/>
      </font>
      <fill>
        <patternFill>
          <bgColor rgb="FF92DCCD"/>
        </patternFill>
      </fill>
    </dxf>
    <dxf>
      <font>
        <color rgb="FF00506C"/>
      </font>
      <fill>
        <patternFill>
          <bgColor rgb="FF85DFFF"/>
        </patternFill>
      </fill>
    </dxf>
    <dxf>
      <font>
        <color rgb="FF000074"/>
      </font>
      <fill>
        <patternFill>
          <bgColor rgb="FFBDBDFF"/>
        </patternFill>
      </fill>
    </dxf>
    <dxf>
      <font>
        <color rgb="FF4C1274"/>
      </font>
      <fill>
        <patternFill>
          <bgColor rgb="FFDDBAF4"/>
        </patternFill>
      </fill>
    </dxf>
    <dxf>
      <font>
        <color rgb="FF7A3D00"/>
      </font>
      <fill>
        <patternFill>
          <bgColor rgb="FFFFC285"/>
        </patternFill>
      </fill>
    </dxf>
    <dxf>
      <font>
        <color rgb="FF747100"/>
      </font>
      <fill>
        <patternFill>
          <bgColor rgb="FFFFFF99"/>
        </patternFill>
      </fill>
    </dxf>
    <dxf>
      <font>
        <color rgb="FF43661C"/>
      </font>
      <fill>
        <patternFill>
          <bgColor rgb="FFB6DF89"/>
        </patternFill>
      </fill>
    </dxf>
    <dxf>
      <font>
        <color rgb="FF21695B"/>
      </font>
      <fill>
        <patternFill>
          <bgColor rgb="FF92DCCD"/>
        </patternFill>
      </fill>
    </dxf>
    <dxf>
      <font>
        <color rgb="FF00506C"/>
      </font>
      <fill>
        <patternFill>
          <bgColor rgb="FF85DFFF"/>
        </patternFill>
      </fill>
    </dxf>
    <dxf>
      <font>
        <color rgb="FF000074"/>
      </font>
      <fill>
        <patternFill>
          <bgColor rgb="FFBDBDFF"/>
        </patternFill>
      </fill>
    </dxf>
    <dxf>
      <font>
        <color rgb="FF4C1274"/>
      </font>
      <fill>
        <patternFill>
          <bgColor rgb="FFDDBAF4"/>
        </patternFill>
      </fill>
    </dxf>
    <dxf>
      <font>
        <color rgb="FF7A3D00"/>
      </font>
      <fill>
        <patternFill>
          <bgColor rgb="FFFFC285"/>
        </patternFill>
      </fill>
    </dxf>
    <dxf>
      <font>
        <color rgb="FF747100"/>
      </font>
      <fill>
        <patternFill>
          <bgColor rgb="FFFFFF99"/>
        </patternFill>
      </fill>
    </dxf>
    <dxf>
      <font>
        <color rgb="FF43661C"/>
      </font>
      <fill>
        <patternFill>
          <bgColor rgb="FFB6DF89"/>
        </patternFill>
      </fill>
    </dxf>
    <dxf>
      <font>
        <color rgb="FF21695B"/>
      </font>
      <fill>
        <patternFill>
          <bgColor rgb="FF92DCCD"/>
        </patternFill>
      </fill>
    </dxf>
    <dxf>
      <font>
        <color rgb="FF00506C"/>
      </font>
      <fill>
        <patternFill>
          <bgColor rgb="FF85DFFF"/>
        </patternFill>
      </fill>
    </dxf>
    <dxf>
      <font>
        <color rgb="FF000074"/>
      </font>
      <fill>
        <patternFill>
          <bgColor rgb="FFBDBDFF"/>
        </patternFill>
      </fill>
    </dxf>
    <dxf>
      <font>
        <color rgb="FF4C1274"/>
      </font>
      <fill>
        <patternFill>
          <bgColor rgb="FFDDBAF4"/>
        </patternFill>
      </fill>
    </dxf>
    <dxf>
      <font>
        <color rgb="FF7A3D00"/>
      </font>
      <fill>
        <patternFill>
          <bgColor rgb="FFFFC285"/>
        </patternFill>
      </fill>
    </dxf>
    <dxf>
      <font>
        <color rgb="FF747100"/>
      </font>
      <fill>
        <patternFill>
          <bgColor rgb="FFFFFF99"/>
        </patternFill>
      </fill>
    </dxf>
    <dxf>
      <font>
        <color rgb="FF43661C"/>
      </font>
      <fill>
        <patternFill>
          <bgColor rgb="FFB6DF89"/>
        </patternFill>
      </fill>
    </dxf>
    <dxf>
      <font>
        <color rgb="FF21695B"/>
      </font>
      <fill>
        <patternFill>
          <bgColor rgb="FF92DCCD"/>
        </patternFill>
      </fill>
    </dxf>
    <dxf>
      <font>
        <color rgb="FF00506C"/>
      </font>
      <fill>
        <patternFill>
          <bgColor rgb="FF85DFFF"/>
        </patternFill>
      </fill>
    </dxf>
    <dxf>
      <font>
        <color rgb="FF000074"/>
      </font>
      <fill>
        <patternFill>
          <bgColor rgb="FFBDBDFF"/>
        </patternFill>
      </fill>
    </dxf>
    <dxf>
      <font>
        <color rgb="FF4C1274"/>
      </font>
      <fill>
        <patternFill>
          <bgColor rgb="FFDDBAF4"/>
        </patternFill>
      </fill>
    </dxf>
    <dxf>
      <font>
        <color rgb="FF7A3D00"/>
      </font>
      <fill>
        <patternFill>
          <bgColor rgb="FFFFC285"/>
        </patternFill>
      </fill>
    </dxf>
    <dxf>
      <font>
        <color rgb="FF747100"/>
      </font>
      <fill>
        <patternFill>
          <bgColor rgb="FFFFFF99"/>
        </patternFill>
      </fill>
    </dxf>
    <dxf>
      <font>
        <color rgb="FF43661C"/>
      </font>
      <fill>
        <patternFill>
          <bgColor rgb="FFB6DF89"/>
        </patternFill>
      </fill>
    </dxf>
    <dxf>
      <font>
        <color rgb="FF21695B"/>
      </font>
      <fill>
        <patternFill>
          <bgColor rgb="FF92DCCD"/>
        </patternFill>
      </fill>
    </dxf>
    <dxf>
      <font>
        <color rgb="FF00506C"/>
      </font>
      <fill>
        <patternFill>
          <bgColor rgb="FF85DFFF"/>
        </patternFill>
      </fill>
    </dxf>
    <dxf>
      <font>
        <color rgb="FF000074"/>
      </font>
      <fill>
        <patternFill>
          <bgColor rgb="FFBDBDFF"/>
        </patternFill>
      </fill>
    </dxf>
    <dxf>
      <font>
        <color rgb="FF4C1274"/>
      </font>
      <fill>
        <patternFill>
          <bgColor rgb="FFDDBAF4"/>
        </patternFill>
      </fill>
    </dxf>
    <dxf>
      <font>
        <color rgb="FF7A3D00"/>
      </font>
      <fill>
        <patternFill>
          <bgColor rgb="FFFFC285"/>
        </patternFill>
      </fill>
    </dxf>
    <dxf>
      <font>
        <color rgb="FF747100"/>
      </font>
      <fill>
        <patternFill>
          <bgColor rgb="FFFFFF99"/>
        </patternFill>
      </fill>
    </dxf>
    <dxf>
      <font>
        <color rgb="FF43661C"/>
      </font>
      <fill>
        <patternFill>
          <bgColor rgb="FFB6DF89"/>
        </patternFill>
      </fill>
    </dxf>
    <dxf>
      <font>
        <color rgb="FF21695B"/>
      </font>
      <fill>
        <patternFill>
          <bgColor rgb="FF92DCCD"/>
        </patternFill>
      </fill>
    </dxf>
    <dxf>
      <font>
        <color rgb="FF00506C"/>
      </font>
      <fill>
        <patternFill>
          <bgColor rgb="FF85DFFF"/>
        </patternFill>
      </fill>
    </dxf>
    <dxf>
      <font>
        <color rgb="FF000074"/>
      </font>
      <fill>
        <patternFill>
          <bgColor rgb="FFBDBDFF"/>
        </patternFill>
      </fill>
    </dxf>
    <dxf>
      <font>
        <color rgb="FF4C1274"/>
      </font>
      <fill>
        <patternFill>
          <bgColor rgb="FFDDBAF4"/>
        </patternFill>
      </fill>
    </dxf>
    <dxf>
      <font>
        <color rgb="FF7A3D00"/>
      </font>
      <fill>
        <patternFill>
          <bgColor rgb="FFFFC285"/>
        </patternFill>
      </fill>
    </dxf>
    <dxf>
      <font>
        <color rgb="FF747100"/>
      </font>
      <fill>
        <patternFill>
          <bgColor rgb="FFFFFF99"/>
        </patternFill>
      </fill>
    </dxf>
    <dxf>
      <font>
        <color rgb="FF43661C"/>
      </font>
      <fill>
        <patternFill>
          <bgColor rgb="FFB6DF89"/>
        </patternFill>
      </fill>
    </dxf>
    <dxf>
      <font>
        <color rgb="FF21695B"/>
      </font>
      <fill>
        <patternFill>
          <bgColor rgb="FF92DCCD"/>
        </patternFill>
      </fill>
    </dxf>
    <dxf>
      <font>
        <color rgb="FF00506C"/>
      </font>
      <fill>
        <patternFill>
          <bgColor rgb="FF85DFFF"/>
        </patternFill>
      </fill>
    </dxf>
    <dxf>
      <font>
        <color rgb="FF000074"/>
      </font>
      <fill>
        <patternFill>
          <bgColor rgb="FFBDBDFF"/>
        </patternFill>
      </fill>
    </dxf>
    <dxf>
      <font>
        <color rgb="FF4C1274"/>
      </font>
      <fill>
        <patternFill>
          <bgColor rgb="FFDDBAF4"/>
        </patternFill>
      </fill>
    </dxf>
    <dxf>
      <font>
        <color rgb="FF7A3D00"/>
      </font>
      <fill>
        <patternFill>
          <bgColor rgb="FFFFC285"/>
        </patternFill>
      </fill>
    </dxf>
    <dxf>
      <font>
        <color rgb="FF747100"/>
      </font>
      <fill>
        <patternFill>
          <bgColor rgb="FFFFFF99"/>
        </patternFill>
      </fill>
    </dxf>
    <dxf>
      <font>
        <color rgb="FF43661C"/>
      </font>
      <fill>
        <patternFill>
          <bgColor rgb="FFB6DF89"/>
        </patternFill>
      </fill>
    </dxf>
    <dxf>
      <font>
        <color rgb="FF21695B"/>
      </font>
      <fill>
        <patternFill>
          <bgColor rgb="FF92DCCD"/>
        </patternFill>
      </fill>
    </dxf>
    <dxf>
      <font>
        <color rgb="FF00506C"/>
      </font>
      <fill>
        <patternFill>
          <bgColor rgb="FF85DFFF"/>
        </patternFill>
      </fill>
    </dxf>
    <dxf>
      <font>
        <color rgb="FF000074"/>
      </font>
      <fill>
        <patternFill>
          <bgColor rgb="FFBDBDFF"/>
        </patternFill>
      </fill>
    </dxf>
    <dxf>
      <font>
        <color rgb="FF4C1274"/>
      </font>
      <fill>
        <patternFill>
          <bgColor rgb="FFDDBAF4"/>
        </patternFill>
      </fill>
    </dxf>
    <dxf>
      <font>
        <color rgb="FF7A3D00"/>
      </font>
      <fill>
        <patternFill>
          <bgColor rgb="FFFFC285"/>
        </patternFill>
      </fill>
    </dxf>
    <dxf>
      <font>
        <color rgb="FF747100"/>
      </font>
      <fill>
        <patternFill>
          <bgColor rgb="FFFFFF99"/>
        </patternFill>
      </fill>
    </dxf>
    <dxf>
      <font>
        <color rgb="FF43661C"/>
      </font>
      <fill>
        <patternFill>
          <bgColor rgb="FFB6DF89"/>
        </patternFill>
      </fill>
    </dxf>
    <dxf>
      <font>
        <color rgb="FF21695B"/>
      </font>
      <fill>
        <patternFill>
          <bgColor rgb="FF92DCCD"/>
        </patternFill>
      </fill>
    </dxf>
    <dxf>
      <font>
        <color rgb="FF00506C"/>
      </font>
      <fill>
        <patternFill>
          <bgColor rgb="FF85DFFF"/>
        </patternFill>
      </fill>
    </dxf>
    <dxf>
      <font>
        <color rgb="FF000074"/>
      </font>
      <fill>
        <patternFill>
          <bgColor rgb="FFBDBDFF"/>
        </patternFill>
      </fill>
    </dxf>
    <dxf>
      <font>
        <color rgb="FF4C1274"/>
      </font>
      <fill>
        <patternFill>
          <bgColor rgb="FFDDBAF4"/>
        </patternFill>
      </fill>
    </dxf>
    <dxf>
      <font>
        <color rgb="FF7A3D00"/>
      </font>
      <fill>
        <patternFill>
          <bgColor rgb="FFFFC285"/>
        </patternFill>
      </fill>
    </dxf>
    <dxf>
      <font>
        <color rgb="FF747100"/>
      </font>
      <fill>
        <patternFill>
          <bgColor rgb="FFFFFF99"/>
        </patternFill>
      </fill>
    </dxf>
    <dxf>
      <font>
        <color rgb="FF43661C"/>
      </font>
      <fill>
        <patternFill>
          <bgColor rgb="FFB6DF89"/>
        </patternFill>
      </fill>
    </dxf>
    <dxf>
      <font>
        <color rgb="FF21695B"/>
      </font>
      <fill>
        <patternFill>
          <bgColor rgb="FF92DCCD"/>
        </patternFill>
      </fill>
    </dxf>
    <dxf>
      <font>
        <color rgb="FF00506C"/>
      </font>
      <fill>
        <patternFill>
          <bgColor rgb="FF85DFFF"/>
        </patternFill>
      </fill>
    </dxf>
    <dxf>
      <font>
        <color rgb="FF000074"/>
      </font>
      <fill>
        <patternFill>
          <bgColor rgb="FFBDBDFF"/>
        </patternFill>
      </fill>
    </dxf>
    <dxf>
      <font>
        <color rgb="FF4C1274"/>
      </font>
      <fill>
        <patternFill>
          <bgColor rgb="FFDDBAF4"/>
        </patternFill>
      </fill>
    </dxf>
    <dxf>
      <font>
        <color rgb="FF7A3D00"/>
      </font>
      <fill>
        <patternFill>
          <bgColor rgb="FFFFC285"/>
        </patternFill>
      </fill>
    </dxf>
    <dxf>
      <font>
        <color rgb="FF747100"/>
      </font>
      <fill>
        <patternFill>
          <bgColor rgb="FFFFFF99"/>
        </patternFill>
      </fill>
    </dxf>
    <dxf>
      <font>
        <color rgb="FF43661C"/>
      </font>
      <fill>
        <patternFill>
          <bgColor rgb="FFB6DF89"/>
        </patternFill>
      </fill>
    </dxf>
    <dxf>
      <font>
        <color rgb="FF21695B"/>
      </font>
      <fill>
        <patternFill>
          <bgColor rgb="FF92DCCD"/>
        </patternFill>
      </fill>
    </dxf>
    <dxf>
      <font>
        <color rgb="FF00506C"/>
      </font>
      <fill>
        <patternFill>
          <bgColor rgb="FF85DFFF"/>
        </patternFill>
      </fill>
    </dxf>
    <dxf>
      <font>
        <color rgb="FF000074"/>
      </font>
      <fill>
        <patternFill>
          <bgColor rgb="FFBDBDFF"/>
        </patternFill>
      </fill>
    </dxf>
    <dxf>
      <font>
        <color rgb="FF4C1274"/>
      </font>
      <fill>
        <patternFill>
          <bgColor rgb="FFDDBAF4"/>
        </patternFill>
      </fill>
    </dxf>
    <dxf>
      <font>
        <color rgb="FF7A3D00"/>
      </font>
      <fill>
        <patternFill>
          <bgColor rgb="FFFFC285"/>
        </patternFill>
      </fill>
    </dxf>
    <dxf>
      <font>
        <color rgb="FF747100"/>
      </font>
      <fill>
        <patternFill>
          <bgColor rgb="FFFFFF99"/>
        </patternFill>
      </fill>
    </dxf>
    <dxf>
      <font>
        <color rgb="FF43661C"/>
      </font>
      <fill>
        <patternFill>
          <bgColor rgb="FFB6DF89"/>
        </patternFill>
      </fill>
    </dxf>
    <dxf>
      <font>
        <color rgb="FF21695B"/>
      </font>
      <fill>
        <patternFill>
          <bgColor rgb="FF92DCCD"/>
        </patternFill>
      </fill>
    </dxf>
    <dxf>
      <font>
        <color rgb="FF00506C"/>
      </font>
      <fill>
        <patternFill>
          <bgColor rgb="FF85DFFF"/>
        </patternFill>
      </fill>
    </dxf>
    <dxf>
      <font>
        <color rgb="FF000074"/>
      </font>
      <fill>
        <patternFill>
          <bgColor rgb="FFBDBDFF"/>
        </patternFill>
      </fill>
    </dxf>
    <dxf>
      <font>
        <color rgb="FF4C1274"/>
      </font>
      <fill>
        <patternFill>
          <bgColor rgb="FFDDBAF4"/>
        </patternFill>
      </fill>
    </dxf>
    <dxf>
      <font>
        <color rgb="FF7A3D00"/>
      </font>
      <fill>
        <patternFill>
          <bgColor rgb="FFFFC285"/>
        </patternFill>
      </fill>
    </dxf>
    <dxf>
      <font>
        <color rgb="FF747100"/>
      </font>
      <fill>
        <patternFill>
          <bgColor rgb="FFFFFF99"/>
        </patternFill>
      </fill>
    </dxf>
    <dxf>
      <font>
        <color rgb="FF43661C"/>
      </font>
      <fill>
        <patternFill>
          <bgColor rgb="FFB6DF89"/>
        </patternFill>
      </fill>
    </dxf>
    <dxf>
      <font>
        <color rgb="FF21695B"/>
      </font>
      <fill>
        <patternFill>
          <bgColor rgb="FF92DCCD"/>
        </patternFill>
      </fill>
    </dxf>
    <dxf>
      <font>
        <color rgb="FF00506C"/>
      </font>
      <fill>
        <patternFill>
          <bgColor rgb="FF85DFFF"/>
        </patternFill>
      </fill>
    </dxf>
    <dxf>
      <font>
        <color rgb="FF000074"/>
      </font>
      <fill>
        <patternFill>
          <bgColor rgb="FFBDBDFF"/>
        </patternFill>
      </fill>
    </dxf>
    <dxf>
      <font>
        <color rgb="FF4C1274"/>
      </font>
      <fill>
        <patternFill>
          <bgColor rgb="FFDDBAF4"/>
        </patternFill>
      </fill>
    </dxf>
    <dxf>
      <font>
        <color rgb="FF7A3D00"/>
      </font>
      <fill>
        <patternFill>
          <bgColor rgb="FFFFC285"/>
        </patternFill>
      </fill>
    </dxf>
    <dxf>
      <font>
        <color rgb="FF747100"/>
      </font>
      <fill>
        <patternFill>
          <bgColor rgb="FFFFFF99"/>
        </patternFill>
      </fill>
    </dxf>
    <dxf>
      <font>
        <color rgb="FF43661C"/>
      </font>
      <fill>
        <patternFill>
          <bgColor rgb="FFB6DF89"/>
        </patternFill>
      </fill>
    </dxf>
    <dxf>
      <font>
        <color rgb="FF21695B"/>
      </font>
      <fill>
        <patternFill>
          <bgColor rgb="FF92DCCD"/>
        </patternFill>
      </fill>
    </dxf>
    <dxf>
      <font>
        <color rgb="FF00506C"/>
      </font>
      <fill>
        <patternFill>
          <bgColor rgb="FF85DFFF"/>
        </patternFill>
      </fill>
    </dxf>
    <dxf>
      <font>
        <color rgb="FF000074"/>
      </font>
      <fill>
        <patternFill>
          <bgColor rgb="FFBDBDFF"/>
        </patternFill>
      </fill>
    </dxf>
    <dxf>
      <font>
        <color rgb="FF4C1274"/>
      </font>
      <fill>
        <patternFill>
          <bgColor rgb="FFDDBAF4"/>
        </patternFill>
      </fill>
    </dxf>
    <dxf>
      <font>
        <color rgb="FF7A3D00"/>
      </font>
      <fill>
        <patternFill>
          <bgColor rgb="FFFFC285"/>
        </patternFill>
      </fill>
    </dxf>
    <dxf>
      <font>
        <color rgb="FF747100"/>
      </font>
      <fill>
        <patternFill>
          <bgColor rgb="FFFFFF99"/>
        </patternFill>
      </fill>
    </dxf>
    <dxf>
      <font>
        <color rgb="FF43661C"/>
      </font>
      <fill>
        <patternFill>
          <bgColor rgb="FFB6DF89"/>
        </patternFill>
      </fill>
    </dxf>
    <dxf>
      <font>
        <color rgb="FF21695B"/>
      </font>
      <fill>
        <patternFill>
          <bgColor rgb="FF92DCCD"/>
        </patternFill>
      </fill>
    </dxf>
    <dxf>
      <font>
        <color rgb="FF00506C"/>
      </font>
      <fill>
        <patternFill>
          <bgColor rgb="FF85DFFF"/>
        </patternFill>
      </fill>
    </dxf>
    <dxf>
      <font>
        <color rgb="FF000074"/>
      </font>
      <fill>
        <patternFill>
          <bgColor rgb="FFBDBDFF"/>
        </patternFill>
      </fill>
    </dxf>
    <dxf>
      <font>
        <color rgb="FF4C1274"/>
      </font>
      <fill>
        <patternFill>
          <bgColor rgb="FFDDBAF4"/>
        </patternFill>
      </fill>
    </dxf>
    <dxf>
      <font>
        <color rgb="FF7A3D00"/>
      </font>
      <fill>
        <patternFill>
          <bgColor rgb="FFFFC285"/>
        </patternFill>
      </fill>
    </dxf>
    <dxf>
      <font>
        <color rgb="FF747100"/>
      </font>
      <fill>
        <patternFill>
          <bgColor rgb="FFFFFF99"/>
        </patternFill>
      </fill>
    </dxf>
    <dxf>
      <font>
        <color rgb="FF43661C"/>
      </font>
      <fill>
        <patternFill>
          <bgColor rgb="FFB6DF89"/>
        </patternFill>
      </fill>
    </dxf>
    <dxf>
      <font>
        <color rgb="FF21695B"/>
      </font>
      <fill>
        <patternFill>
          <bgColor rgb="FF92DCCD"/>
        </patternFill>
      </fill>
    </dxf>
    <dxf>
      <font>
        <color rgb="FF00506C"/>
      </font>
      <fill>
        <patternFill>
          <bgColor rgb="FF85DFFF"/>
        </patternFill>
      </fill>
    </dxf>
    <dxf>
      <font>
        <color rgb="FF000074"/>
      </font>
      <fill>
        <patternFill>
          <bgColor rgb="FFBDBDFF"/>
        </patternFill>
      </fill>
    </dxf>
    <dxf>
      <font>
        <color rgb="FF4C1274"/>
      </font>
      <fill>
        <patternFill>
          <bgColor rgb="FFDDBAF4"/>
        </patternFill>
      </fill>
    </dxf>
    <dxf>
      <font>
        <color rgb="FF7A3D00"/>
      </font>
      <fill>
        <patternFill>
          <bgColor rgb="FFFFC285"/>
        </patternFill>
      </fill>
    </dxf>
    <dxf>
      <font>
        <color rgb="FF747100"/>
      </font>
      <fill>
        <patternFill>
          <bgColor rgb="FFFFFF99"/>
        </patternFill>
      </fill>
    </dxf>
    <dxf>
      <font>
        <color rgb="FF43661C"/>
      </font>
      <fill>
        <patternFill>
          <bgColor rgb="FFB6DF89"/>
        </patternFill>
      </fill>
    </dxf>
    <dxf>
      <font>
        <color rgb="FF21695B"/>
      </font>
      <fill>
        <patternFill>
          <bgColor rgb="FF92DCCD"/>
        </patternFill>
      </fill>
    </dxf>
    <dxf>
      <font>
        <color rgb="FF00506C"/>
      </font>
      <fill>
        <patternFill>
          <bgColor rgb="FF85DFFF"/>
        </patternFill>
      </fill>
    </dxf>
    <dxf>
      <font>
        <color rgb="FF000074"/>
      </font>
      <fill>
        <patternFill>
          <bgColor rgb="FFBDBDFF"/>
        </patternFill>
      </fill>
    </dxf>
    <dxf>
      <font>
        <color rgb="FF4C1274"/>
      </font>
      <fill>
        <patternFill>
          <bgColor rgb="FFDDBAF4"/>
        </patternFill>
      </fill>
    </dxf>
    <dxf>
      <font>
        <color rgb="FF7A3D00"/>
      </font>
      <fill>
        <patternFill>
          <bgColor rgb="FFFFC285"/>
        </patternFill>
      </fill>
    </dxf>
    <dxf>
      <font>
        <color rgb="FF747100"/>
      </font>
      <fill>
        <patternFill>
          <bgColor rgb="FFFFFF99"/>
        </patternFill>
      </fill>
    </dxf>
    <dxf>
      <font>
        <color rgb="FF43661C"/>
      </font>
      <fill>
        <patternFill>
          <bgColor rgb="FFB6DF89"/>
        </patternFill>
      </fill>
    </dxf>
    <dxf>
      <font>
        <color rgb="FF21695B"/>
      </font>
      <fill>
        <patternFill>
          <bgColor rgb="FF92DCCD"/>
        </patternFill>
      </fill>
    </dxf>
    <dxf>
      <font>
        <color rgb="FF00506C"/>
      </font>
      <fill>
        <patternFill>
          <bgColor rgb="FF85DFFF"/>
        </patternFill>
      </fill>
    </dxf>
    <dxf>
      <font>
        <color rgb="FF000074"/>
      </font>
      <fill>
        <patternFill>
          <bgColor rgb="FFBDBDFF"/>
        </patternFill>
      </fill>
    </dxf>
    <dxf>
      <font>
        <color rgb="FF4C1274"/>
      </font>
      <fill>
        <patternFill>
          <bgColor rgb="FFDDBAF4"/>
        </patternFill>
      </fill>
    </dxf>
    <dxf>
      <font>
        <color rgb="FF7A3D00"/>
      </font>
      <fill>
        <patternFill>
          <bgColor rgb="FFFFC285"/>
        </patternFill>
      </fill>
    </dxf>
    <dxf>
      <font>
        <color rgb="FF747100"/>
      </font>
      <fill>
        <patternFill>
          <bgColor rgb="FFFFFF99"/>
        </patternFill>
      </fill>
    </dxf>
    <dxf>
      <font>
        <color rgb="FF43661C"/>
      </font>
      <fill>
        <patternFill>
          <bgColor rgb="FFB6DF89"/>
        </patternFill>
      </fill>
    </dxf>
    <dxf>
      <font>
        <color rgb="FF21695B"/>
      </font>
      <fill>
        <patternFill>
          <bgColor rgb="FF92DCCD"/>
        </patternFill>
      </fill>
    </dxf>
    <dxf>
      <font>
        <color rgb="FF00506C"/>
      </font>
      <fill>
        <patternFill>
          <bgColor rgb="FF85DFFF"/>
        </patternFill>
      </fill>
    </dxf>
    <dxf>
      <font>
        <color rgb="FF000074"/>
      </font>
      <fill>
        <patternFill>
          <bgColor rgb="FFBDBDFF"/>
        </patternFill>
      </fill>
    </dxf>
    <dxf>
      <font>
        <color rgb="FF4C1274"/>
      </font>
      <fill>
        <patternFill>
          <bgColor rgb="FFDDBAF4"/>
        </patternFill>
      </fill>
    </dxf>
    <dxf>
      <font>
        <color rgb="FF7A3D00"/>
      </font>
      <fill>
        <patternFill>
          <bgColor rgb="FFFFC285"/>
        </patternFill>
      </fill>
    </dxf>
    <dxf>
      <font>
        <color rgb="FF747100"/>
      </font>
      <fill>
        <patternFill>
          <bgColor rgb="FFFFFF99"/>
        </patternFill>
      </fill>
    </dxf>
    <dxf>
      <font>
        <color rgb="FF43661C"/>
      </font>
      <fill>
        <patternFill>
          <bgColor rgb="FFB6DF89"/>
        </patternFill>
      </fill>
    </dxf>
    <dxf>
      <font>
        <color rgb="FF21695B"/>
      </font>
      <fill>
        <patternFill>
          <bgColor rgb="FF92DCCD"/>
        </patternFill>
      </fill>
    </dxf>
    <dxf>
      <font>
        <color rgb="FF00506C"/>
      </font>
      <fill>
        <patternFill>
          <bgColor rgb="FF85DFFF"/>
        </patternFill>
      </fill>
    </dxf>
    <dxf>
      <font>
        <color rgb="FF000074"/>
      </font>
      <fill>
        <patternFill>
          <bgColor rgb="FFBDBDFF"/>
        </patternFill>
      </fill>
    </dxf>
    <dxf>
      <font>
        <color rgb="FF4C1274"/>
      </font>
      <fill>
        <patternFill>
          <bgColor rgb="FFDDBAF4"/>
        </patternFill>
      </fill>
    </dxf>
    <dxf>
      <font>
        <color rgb="FF7A3D00"/>
      </font>
      <fill>
        <patternFill>
          <bgColor rgb="FFFFC285"/>
        </patternFill>
      </fill>
    </dxf>
    <dxf>
      <font>
        <color rgb="FF747100"/>
      </font>
      <fill>
        <patternFill>
          <bgColor rgb="FFFFFF99"/>
        </patternFill>
      </fill>
    </dxf>
    <dxf>
      <font>
        <color rgb="FF43661C"/>
      </font>
      <fill>
        <patternFill>
          <bgColor rgb="FFB6DF89"/>
        </patternFill>
      </fill>
    </dxf>
    <dxf>
      <font>
        <color rgb="FF21695B"/>
      </font>
      <fill>
        <patternFill>
          <bgColor rgb="FF92DCCD"/>
        </patternFill>
      </fill>
    </dxf>
    <dxf>
      <font>
        <color rgb="FF00506C"/>
      </font>
      <fill>
        <patternFill>
          <bgColor rgb="FF85DFFF"/>
        </patternFill>
      </fill>
    </dxf>
    <dxf>
      <font>
        <color rgb="FF000074"/>
      </font>
      <fill>
        <patternFill>
          <bgColor rgb="FFBDBDFF"/>
        </patternFill>
      </fill>
    </dxf>
    <dxf>
      <font>
        <color rgb="FF4C1274"/>
      </font>
      <fill>
        <patternFill>
          <bgColor rgb="FFDDBAF4"/>
        </patternFill>
      </fill>
    </dxf>
    <dxf>
      <font>
        <color rgb="FF7A3D00"/>
      </font>
      <fill>
        <patternFill>
          <bgColor rgb="FFFFC285"/>
        </patternFill>
      </fill>
    </dxf>
    <dxf>
      <font>
        <color rgb="FF747100"/>
      </font>
      <fill>
        <patternFill>
          <bgColor rgb="FFFFFF99"/>
        </patternFill>
      </fill>
    </dxf>
    <dxf>
      <font>
        <color rgb="FF43661C"/>
      </font>
      <fill>
        <patternFill>
          <bgColor rgb="FFB6DF89"/>
        </patternFill>
      </fill>
    </dxf>
    <dxf>
      <font>
        <color rgb="FF21695B"/>
      </font>
      <fill>
        <patternFill>
          <bgColor rgb="FF92DCCD"/>
        </patternFill>
      </fill>
    </dxf>
    <dxf>
      <font>
        <color rgb="FF00506C"/>
      </font>
      <fill>
        <patternFill>
          <bgColor rgb="FF85DFFF"/>
        </patternFill>
      </fill>
    </dxf>
    <dxf>
      <font>
        <color rgb="FF000074"/>
      </font>
      <fill>
        <patternFill>
          <bgColor rgb="FFBDBDFF"/>
        </patternFill>
      </fill>
    </dxf>
    <dxf>
      <font>
        <color rgb="FF4C1274"/>
      </font>
      <fill>
        <patternFill>
          <bgColor rgb="FFDDBAF4"/>
        </patternFill>
      </fill>
    </dxf>
    <dxf>
      <font>
        <color rgb="FF7A3D00"/>
      </font>
      <fill>
        <patternFill>
          <bgColor rgb="FFFFC285"/>
        </patternFill>
      </fill>
    </dxf>
    <dxf>
      <font>
        <color rgb="FF747100"/>
      </font>
      <fill>
        <patternFill>
          <bgColor rgb="FFFFFF99"/>
        </patternFill>
      </fill>
    </dxf>
    <dxf>
      <font>
        <color rgb="FF43661C"/>
      </font>
      <fill>
        <patternFill>
          <bgColor rgb="FFB6DF89"/>
        </patternFill>
      </fill>
    </dxf>
    <dxf>
      <font>
        <color rgb="FF21695B"/>
      </font>
      <fill>
        <patternFill>
          <bgColor rgb="FF92DCCD"/>
        </patternFill>
      </fill>
    </dxf>
    <dxf>
      <font>
        <color rgb="FF00506C"/>
      </font>
      <fill>
        <patternFill>
          <bgColor rgb="FF85DFFF"/>
        </patternFill>
      </fill>
    </dxf>
    <dxf>
      <font>
        <color rgb="FF000074"/>
      </font>
      <fill>
        <patternFill>
          <bgColor rgb="FFBDBDFF"/>
        </patternFill>
      </fill>
    </dxf>
    <dxf>
      <font>
        <color rgb="FF4C1274"/>
      </font>
      <fill>
        <patternFill>
          <bgColor rgb="FFDDBAF4"/>
        </patternFill>
      </fill>
    </dxf>
    <dxf>
      <font>
        <color rgb="FF7A3D00"/>
      </font>
      <fill>
        <patternFill>
          <bgColor rgb="FFFFC285"/>
        </patternFill>
      </fill>
    </dxf>
    <dxf>
      <font>
        <color rgb="FF747100"/>
      </font>
      <fill>
        <patternFill>
          <bgColor rgb="FFFFFF99"/>
        </patternFill>
      </fill>
    </dxf>
    <dxf>
      <font>
        <color rgb="FF43661C"/>
      </font>
      <fill>
        <patternFill>
          <bgColor rgb="FFB6DF89"/>
        </patternFill>
      </fill>
    </dxf>
    <dxf>
      <font>
        <color rgb="FF21695B"/>
      </font>
      <fill>
        <patternFill>
          <bgColor rgb="FF92DCCD"/>
        </patternFill>
      </fill>
    </dxf>
    <dxf>
      <font>
        <color rgb="FF00506C"/>
      </font>
      <fill>
        <patternFill>
          <bgColor rgb="FF85DFFF"/>
        </patternFill>
      </fill>
    </dxf>
    <dxf>
      <font>
        <color rgb="FF000074"/>
      </font>
      <fill>
        <patternFill>
          <bgColor rgb="FFBDBDFF"/>
        </patternFill>
      </fill>
    </dxf>
    <dxf>
      <font>
        <color rgb="FF4C1274"/>
      </font>
      <fill>
        <patternFill>
          <bgColor rgb="FFDDBAF4"/>
        </patternFill>
      </fill>
    </dxf>
    <dxf>
      <font>
        <color rgb="FF7A3D00"/>
      </font>
      <fill>
        <patternFill>
          <bgColor rgb="FFFFC285"/>
        </patternFill>
      </fill>
    </dxf>
    <dxf>
      <font>
        <color rgb="FF747100"/>
      </font>
      <fill>
        <patternFill>
          <bgColor rgb="FFFFFF99"/>
        </patternFill>
      </fill>
    </dxf>
    <dxf>
      <font>
        <color rgb="FF43661C"/>
      </font>
      <fill>
        <patternFill>
          <bgColor rgb="FFB6DF89"/>
        </patternFill>
      </fill>
    </dxf>
    <dxf>
      <font>
        <color rgb="FF21695B"/>
      </font>
      <fill>
        <patternFill>
          <bgColor rgb="FF92DCCD"/>
        </patternFill>
      </fill>
    </dxf>
    <dxf>
      <font>
        <color rgb="FF00506C"/>
      </font>
      <fill>
        <patternFill>
          <bgColor rgb="FF85DFFF"/>
        </patternFill>
      </fill>
    </dxf>
    <dxf>
      <font>
        <color rgb="FF000074"/>
      </font>
      <fill>
        <patternFill>
          <bgColor rgb="FFBDBDFF"/>
        </patternFill>
      </fill>
    </dxf>
    <dxf>
      <font>
        <color rgb="FF4C1274"/>
      </font>
      <fill>
        <patternFill>
          <bgColor rgb="FFDDBAF4"/>
        </patternFill>
      </fill>
    </dxf>
    <dxf>
      <font>
        <color rgb="FF7A3D00"/>
      </font>
      <fill>
        <patternFill>
          <bgColor rgb="FFFFC285"/>
        </patternFill>
      </fill>
    </dxf>
    <dxf>
      <font>
        <color rgb="FF747100"/>
      </font>
      <fill>
        <patternFill>
          <bgColor rgb="FFFFFF99"/>
        </patternFill>
      </fill>
    </dxf>
    <dxf>
      <font>
        <color rgb="FF43661C"/>
      </font>
      <fill>
        <patternFill>
          <bgColor rgb="FFB6DF89"/>
        </patternFill>
      </fill>
    </dxf>
    <dxf>
      <font>
        <color rgb="FF21695B"/>
      </font>
      <fill>
        <patternFill>
          <bgColor rgb="FF92DCCD"/>
        </patternFill>
      </fill>
    </dxf>
    <dxf>
      <font>
        <color rgb="FF00506C"/>
      </font>
      <fill>
        <patternFill>
          <bgColor rgb="FF85DFFF"/>
        </patternFill>
      </fill>
    </dxf>
    <dxf>
      <font>
        <color rgb="FF000074"/>
      </font>
      <fill>
        <patternFill>
          <bgColor rgb="FFBDBDFF"/>
        </patternFill>
      </fill>
    </dxf>
    <dxf>
      <font>
        <color rgb="FF4C1274"/>
      </font>
      <fill>
        <patternFill>
          <bgColor rgb="FFDDBAF4"/>
        </patternFill>
      </fill>
    </dxf>
    <dxf>
      <font>
        <color rgb="FF7A3D00"/>
      </font>
      <fill>
        <patternFill>
          <bgColor rgb="FFFFC285"/>
        </patternFill>
      </fill>
    </dxf>
    <dxf>
      <font>
        <color rgb="FF747100"/>
      </font>
      <fill>
        <patternFill>
          <bgColor rgb="FFFFFF99"/>
        </patternFill>
      </fill>
    </dxf>
    <dxf>
      <font>
        <color rgb="FF43661C"/>
      </font>
      <fill>
        <patternFill>
          <bgColor rgb="FFB6DF89"/>
        </patternFill>
      </fill>
    </dxf>
    <dxf>
      <font>
        <color rgb="FF21695B"/>
      </font>
      <fill>
        <patternFill>
          <bgColor rgb="FF92DCCD"/>
        </patternFill>
      </fill>
    </dxf>
    <dxf>
      <font>
        <color rgb="FF00506C"/>
      </font>
      <fill>
        <patternFill>
          <bgColor rgb="FF85DFFF"/>
        </patternFill>
      </fill>
    </dxf>
    <dxf>
      <font>
        <color rgb="FF000074"/>
      </font>
      <fill>
        <patternFill>
          <bgColor rgb="FFBDBDFF"/>
        </patternFill>
      </fill>
    </dxf>
    <dxf>
      <font>
        <color rgb="FF4C1274"/>
      </font>
      <fill>
        <patternFill>
          <bgColor rgb="FFDDBAF4"/>
        </patternFill>
      </fill>
    </dxf>
    <dxf>
      <font>
        <color rgb="FF7A3D00"/>
      </font>
      <fill>
        <patternFill>
          <bgColor rgb="FFFFC285"/>
        </patternFill>
      </fill>
    </dxf>
    <dxf>
      <font>
        <color rgb="FF747100"/>
      </font>
      <fill>
        <patternFill>
          <bgColor rgb="FFFFFF99"/>
        </patternFill>
      </fill>
    </dxf>
    <dxf>
      <font>
        <color rgb="FF43661C"/>
      </font>
      <fill>
        <patternFill>
          <bgColor rgb="FFB6DF89"/>
        </patternFill>
      </fill>
    </dxf>
    <dxf>
      <font>
        <color rgb="FF21695B"/>
      </font>
      <fill>
        <patternFill>
          <bgColor rgb="FF92DCCD"/>
        </patternFill>
      </fill>
    </dxf>
    <dxf>
      <font>
        <color rgb="FF00506C"/>
      </font>
      <fill>
        <patternFill>
          <bgColor rgb="FF85DFFF"/>
        </patternFill>
      </fill>
    </dxf>
    <dxf>
      <font>
        <color rgb="FF000074"/>
      </font>
      <fill>
        <patternFill>
          <bgColor rgb="FFBDBDFF"/>
        </patternFill>
      </fill>
    </dxf>
    <dxf>
      <font>
        <color rgb="FF4C1274"/>
      </font>
      <fill>
        <patternFill>
          <bgColor rgb="FFDDBAF4"/>
        </patternFill>
      </fill>
    </dxf>
    <dxf>
      <font>
        <color rgb="FF7A3D00"/>
      </font>
      <fill>
        <patternFill>
          <bgColor rgb="FFFFC285"/>
        </patternFill>
      </fill>
    </dxf>
    <dxf>
      <font>
        <color rgb="FF747100"/>
      </font>
      <fill>
        <patternFill>
          <bgColor rgb="FFFFFF99"/>
        </patternFill>
      </fill>
    </dxf>
    <dxf>
      <font>
        <color rgb="FF43661C"/>
      </font>
      <fill>
        <patternFill>
          <bgColor rgb="FFB6DF89"/>
        </patternFill>
      </fill>
    </dxf>
    <dxf>
      <font>
        <color rgb="FF21695B"/>
      </font>
      <fill>
        <patternFill>
          <bgColor rgb="FF92DCCD"/>
        </patternFill>
      </fill>
    </dxf>
    <dxf>
      <font>
        <color rgb="FF00506C"/>
      </font>
      <fill>
        <patternFill>
          <bgColor rgb="FF85DFFF"/>
        </patternFill>
      </fill>
    </dxf>
    <dxf>
      <font>
        <color rgb="FF000074"/>
      </font>
      <fill>
        <patternFill>
          <bgColor rgb="FFBDBDFF"/>
        </patternFill>
      </fill>
    </dxf>
    <dxf>
      <font>
        <color rgb="FF4C1274"/>
      </font>
      <fill>
        <patternFill>
          <bgColor rgb="FFDDBAF4"/>
        </patternFill>
      </fill>
    </dxf>
    <dxf>
      <font>
        <color rgb="FF7A3D00"/>
      </font>
      <fill>
        <patternFill>
          <bgColor rgb="FFFFC285"/>
        </patternFill>
      </fill>
    </dxf>
    <dxf>
      <font>
        <color rgb="FF747100"/>
      </font>
      <fill>
        <patternFill>
          <bgColor rgb="FFFFFF99"/>
        </patternFill>
      </fill>
    </dxf>
    <dxf>
      <font>
        <color rgb="FF43661C"/>
      </font>
      <fill>
        <patternFill>
          <bgColor rgb="FFB6DF89"/>
        </patternFill>
      </fill>
    </dxf>
    <dxf>
      <font>
        <color rgb="FF21695B"/>
      </font>
      <fill>
        <patternFill>
          <bgColor rgb="FF92DCCD"/>
        </patternFill>
      </fill>
    </dxf>
    <dxf>
      <font>
        <color rgb="FF00506C"/>
      </font>
      <fill>
        <patternFill>
          <bgColor rgb="FF85DFFF"/>
        </patternFill>
      </fill>
    </dxf>
    <dxf>
      <font>
        <color rgb="FF000074"/>
      </font>
      <fill>
        <patternFill>
          <bgColor rgb="FFBDBDFF"/>
        </patternFill>
      </fill>
    </dxf>
    <dxf>
      <font>
        <color rgb="FF4C1274"/>
      </font>
      <fill>
        <patternFill>
          <bgColor rgb="FFDDBAF4"/>
        </patternFill>
      </fill>
    </dxf>
    <dxf>
      <font>
        <b/>
        <i val="0"/>
        <color rgb="FF9C0006"/>
      </font>
      <fill>
        <patternFill>
          <bgColor rgb="FFFFC7CE"/>
        </patternFill>
      </fill>
    </dxf>
    <dxf>
      <font>
        <b/>
        <i val="0"/>
        <color rgb="FF006100"/>
      </font>
      <fill>
        <patternFill>
          <bgColor rgb="FFC6EFCE"/>
        </patternFill>
      </fill>
    </dxf>
    <dxf>
      <font>
        <b/>
        <i val="0"/>
        <color rgb="FF006100"/>
      </font>
      <fill>
        <patternFill>
          <bgColor rgb="FFC6EFCE"/>
        </patternFill>
      </fill>
    </dxf>
    <dxf>
      <font>
        <b/>
        <i val="0"/>
        <color rgb="FF9C0006"/>
      </font>
      <fill>
        <patternFill>
          <bgColor rgb="FFFFC7CE"/>
        </patternFill>
      </fill>
    </dxf>
    <dxf>
      <font>
        <b/>
        <i val="0"/>
        <color rgb="FF006100"/>
      </font>
      <fill>
        <patternFill>
          <bgColor rgb="FFC6EFCE"/>
        </patternFill>
      </fill>
    </dxf>
    <dxf>
      <font>
        <b/>
        <i val="0"/>
        <color rgb="FF9C0006"/>
      </font>
      <fill>
        <patternFill>
          <bgColor rgb="FFFFC7CE"/>
        </patternFill>
      </fill>
    </dxf>
    <dxf>
      <font>
        <b/>
        <i val="0"/>
        <color rgb="FF9C0006"/>
      </font>
      <fill>
        <patternFill>
          <bgColor rgb="FFFFC7CE"/>
        </patternFill>
      </fill>
    </dxf>
    <dxf>
      <font>
        <b/>
        <i val="0"/>
        <color rgb="FF006100"/>
      </font>
      <fill>
        <patternFill>
          <bgColor rgb="FFC6EFCE"/>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b/>
        <i val="0"/>
        <color rgb="FF9C0006"/>
      </font>
      <fill>
        <patternFill>
          <bgColor rgb="FFFFC7CE"/>
        </patternFill>
      </fill>
    </dxf>
    <dxf>
      <font>
        <b/>
        <i val="0"/>
        <color rgb="FF006100"/>
      </font>
      <fill>
        <patternFill>
          <bgColor rgb="FFC6EFCE"/>
        </patternFill>
      </fill>
    </dxf>
    <dxf>
      <font>
        <b/>
        <i val="0"/>
        <color rgb="FF006100"/>
      </font>
      <fill>
        <patternFill>
          <bgColor rgb="FFC6EFCE"/>
        </patternFill>
      </fill>
    </dxf>
    <dxf>
      <font>
        <b/>
        <i val="0"/>
        <color rgb="FF9C0006"/>
      </font>
      <fill>
        <patternFill>
          <bgColor rgb="FFFFC7CE"/>
        </patternFill>
      </fill>
    </dxf>
    <dxf>
      <font>
        <b/>
        <i val="0"/>
        <color rgb="FF006100"/>
      </font>
      <fill>
        <patternFill>
          <bgColor rgb="FFC6EFCE"/>
        </patternFill>
      </fill>
    </dxf>
    <dxf>
      <font>
        <b/>
        <i val="0"/>
        <color rgb="FF9C0006"/>
      </font>
      <fill>
        <patternFill>
          <bgColor rgb="FFFFC7CE"/>
        </patternFill>
      </fill>
    </dxf>
    <dxf>
      <font>
        <b/>
        <i val="0"/>
        <color rgb="FF9C0006"/>
      </font>
      <fill>
        <patternFill>
          <bgColor rgb="FFFFC7CE"/>
        </patternFill>
      </fill>
    </dxf>
    <dxf>
      <font>
        <b/>
        <i val="0"/>
        <color rgb="FF006100"/>
      </font>
      <fill>
        <patternFill>
          <bgColor rgb="FFC6EFCE"/>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b/>
        <i val="0"/>
        <color rgb="FF9C0006"/>
      </font>
      <fill>
        <patternFill>
          <bgColor rgb="FFFFC7CE"/>
        </patternFill>
      </fill>
    </dxf>
    <dxf>
      <font>
        <b/>
        <i val="0"/>
        <color rgb="FF006100"/>
      </font>
      <fill>
        <patternFill>
          <bgColor rgb="FFC6EFCE"/>
        </patternFill>
      </fill>
    </dxf>
    <dxf>
      <font>
        <b/>
        <i val="0"/>
        <color rgb="FF006100"/>
      </font>
      <fill>
        <patternFill>
          <bgColor rgb="FFC6EFCE"/>
        </patternFill>
      </fill>
    </dxf>
    <dxf>
      <font>
        <b/>
        <i val="0"/>
        <color rgb="FF9C0006"/>
      </font>
      <fill>
        <patternFill>
          <bgColor rgb="FFFFC7CE"/>
        </patternFill>
      </fill>
    </dxf>
    <dxf>
      <font>
        <b/>
        <i val="0"/>
        <color rgb="FF006100"/>
      </font>
      <fill>
        <patternFill>
          <bgColor rgb="FFC6EFCE"/>
        </patternFill>
      </fill>
    </dxf>
    <dxf>
      <font>
        <b/>
        <i val="0"/>
        <color rgb="FF9C0006"/>
      </font>
      <fill>
        <patternFill>
          <bgColor rgb="FFFFC7CE"/>
        </patternFill>
      </fill>
    </dxf>
    <dxf>
      <font>
        <b/>
        <i val="0"/>
        <color rgb="FF9C0006"/>
      </font>
      <fill>
        <patternFill>
          <bgColor rgb="FFFFC7CE"/>
        </patternFill>
      </fill>
    </dxf>
    <dxf>
      <font>
        <b/>
        <i val="0"/>
        <color rgb="FF006100"/>
      </font>
      <fill>
        <patternFill>
          <bgColor rgb="FFC6EFCE"/>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b/>
        <i val="0"/>
        <color rgb="FF9C0006"/>
      </font>
      <fill>
        <patternFill>
          <bgColor rgb="FFFFC7CE"/>
        </patternFill>
      </fill>
    </dxf>
    <dxf>
      <font>
        <b/>
        <i val="0"/>
        <color rgb="FF006100"/>
      </font>
      <fill>
        <patternFill>
          <bgColor rgb="FFC6EFCE"/>
        </patternFill>
      </fill>
    </dxf>
    <dxf>
      <font>
        <b/>
        <i val="0"/>
        <color rgb="FF006100"/>
      </font>
      <fill>
        <patternFill>
          <bgColor rgb="FFC6EFCE"/>
        </patternFill>
      </fill>
    </dxf>
    <dxf>
      <font>
        <b/>
        <i val="0"/>
        <color rgb="FF9C0006"/>
      </font>
      <fill>
        <patternFill>
          <bgColor rgb="FFFFC7CE"/>
        </patternFill>
      </fill>
    </dxf>
    <dxf>
      <font>
        <b/>
        <i val="0"/>
        <color rgb="FF006100"/>
      </font>
      <fill>
        <patternFill>
          <bgColor rgb="FFC6EFCE"/>
        </patternFill>
      </fill>
    </dxf>
    <dxf>
      <font>
        <b/>
        <i val="0"/>
        <color rgb="FF9C0006"/>
      </font>
      <fill>
        <patternFill>
          <bgColor rgb="FFFFC7CE"/>
        </patternFill>
      </fill>
    </dxf>
    <dxf>
      <font>
        <b/>
        <i val="0"/>
        <color rgb="FF9C0006"/>
      </font>
      <fill>
        <patternFill>
          <bgColor rgb="FFFFC7CE"/>
        </patternFill>
      </fill>
    </dxf>
    <dxf>
      <font>
        <b/>
        <i val="0"/>
        <color rgb="FF006100"/>
      </font>
      <fill>
        <patternFill>
          <bgColor rgb="FFC6EFCE"/>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bgColor rgb="FFBFBFBF"/>
        </patternFill>
      </fill>
      <border>
        <left style="thin">
          <color auto="1"/>
        </left>
        <right style="thin">
          <color auto="1"/>
        </right>
        <top style="thin">
          <color auto="1"/>
        </top>
        <bottom style="thin">
          <color auto="1"/>
        </bottom>
        <vertical/>
        <horizontal/>
      </border>
    </dxf>
    <dxf>
      <fill>
        <patternFill>
          <bgColor rgb="FFE5E5E5"/>
        </patternFill>
      </fill>
      <border>
        <left style="thin">
          <color auto="1"/>
        </left>
        <right style="thin">
          <color auto="1"/>
        </right>
        <top style="thin">
          <color auto="1"/>
        </top>
        <bottom style="thin">
          <color auto="1"/>
        </bottom>
        <vertical/>
        <horizontal/>
      </border>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E5E0EC"/>
        </patternFill>
      </fill>
    </dxf>
    <dxf>
      <fill>
        <patternFill>
          <bgColor rgb="FFD1E9F0"/>
        </patternFill>
      </fill>
    </dxf>
    <dxf>
      <fill>
        <patternFill>
          <bgColor rgb="FFFBCDC7"/>
        </patternFill>
      </fill>
    </dxf>
    <dxf>
      <fill>
        <patternFill>
          <bgColor rgb="FFFACC99"/>
        </patternFill>
      </fill>
    </dxf>
    <dxf>
      <fill>
        <patternFill>
          <bgColor rgb="FFE5E0EC"/>
        </patternFill>
      </fill>
    </dxf>
    <dxf>
      <fill>
        <patternFill>
          <bgColor rgb="FFD1E9F0"/>
        </patternFill>
      </fill>
    </dxf>
    <dxf>
      <fill>
        <patternFill>
          <bgColor rgb="FFFBCDC7"/>
        </patternFill>
      </fill>
    </dxf>
    <dxf>
      <fill>
        <patternFill>
          <bgColor rgb="FFFACC99"/>
        </patternFill>
      </fill>
    </dxf>
    <dxf>
      <fill>
        <patternFill>
          <bgColor rgb="FFE5E0EC"/>
        </patternFill>
      </fill>
    </dxf>
    <dxf>
      <fill>
        <patternFill>
          <bgColor rgb="FFD1E9F0"/>
        </patternFill>
      </fill>
    </dxf>
    <dxf>
      <fill>
        <patternFill>
          <bgColor rgb="FFFBCDC7"/>
        </patternFill>
      </fill>
    </dxf>
    <dxf>
      <fill>
        <patternFill>
          <bgColor rgb="FFFACC99"/>
        </patternFill>
      </fill>
    </dxf>
    <dxf>
      <fill>
        <patternFill>
          <bgColor rgb="FF5F5F5F"/>
        </patternFill>
      </fill>
    </dxf>
    <dxf>
      <fill>
        <patternFill>
          <bgColor rgb="FF5F5F5F"/>
        </patternFill>
      </fill>
    </dxf>
    <dxf>
      <fill>
        <patternFill>
          <bgColor rgb="FFE5E5E5"/>
        </patternFill>
      </fill>
    </dxf>
    <dxf>
      <font>
        <color rgb="FF9C0006"/>
      </font>
      <fill>
        <patternFill>
          <bgColor rgb="FFFFC7CE"/>
        </patternFill>
      </fill>
    </dxf>
    <dxf>
      <font>
        <color rgb="FF9C0006"/>
      </font>
      <fill>
        <patternFill>
          <bgColor rgb="FFFFC7CE"/>
        </patternFill>
      </fill>
    </dxf>
    <dxf>
      <fill>
        <patternFill>
          <bgColor rgb="FFE5E5E5"/>
        </patternFill>
      </fill>
    </dxf>
    <dxf>
      <font>
        <color rgb="FF9C0006"/>
      </font>
      <fill>
        <patternFill>
          <bgColor rgb="FFFFC7CE"/>
        </patternFill>
      </fill>
    </dxf>
    <dxf>
      <font>
        <color rgb="FF9C0006"/>
      </font>
      <fill>
        <patternFill>
          <bgColor rgb="FFFFC7CE"/>
        </patternFill>
      </fill>
    </dxf>
    <dxf>
      <fill>
        <patternFill>
          <bgColor rgb="FFC0C0C0"/>
        </patternFill>
      </fill>
    </dxf>
    <dxf>
      <font>
        <color rgb="FF9C0006"/>
      </font>
      <fill>
        <patternFill>
          <bgColor rgb="FFFFC7CE"/>
        </patternFill>
      </fill>
    </dxf>
    <dxf>
      <font>
        <color rgb="FF9C0006"/>
      </font>
      <fill>
        <patternFill>
          <bgColor rgb="FFFFC7CE"/>
        </patternFill>
      </fill>
    </dxf>
    <dxf>
      <fill>
        <patternFill>
          <bgColor rgb="FFC0C0C0"/>
        </patternFill>
      </fill>
    </dxf>
    <dxf>
      <font>
        <color rgb="FF9C0006"/>
      </font>
      <fill>
        <patternFill>
          <bgColor rgb="FFFFC7CE"/>
        </patternFill>
      </fill>
    </dxf>
    <dxf>
      <font>
        <color rgb="FF9C0006"/>
      </font>
      <fill>
        <patternFill>
          <bgColor rgb="FFFFC7CE"/>
        </patternFill>
      </fill>
    </dxf>
    <dxf>
      <fill>
        <patternFill>
          <bgColor rgb="FFE5E5E5"/>
        </patternFill>
      </fill>
    </dxf>
    <dxf>
      <font>
        <color rgb="FF9C0006"/>
      </font>
      <fill>
        <patternFill>
          <bgColor rgb="FFFFC7CE"/>
        </patternFill>
      </fill>
    </dxf>
    <dxf>
      <font>
        <color rgb="FF9C0006"/>
      </font>
      <fill>
        <patternFill>
          <bgColor rgb="FFFFC7CE"/>
        </patternFill>
      </fill>
    </dxf>
    <dxf>
      <fill>
        <patternFill>
          <bgColor rgb="FFC0C0C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C0C0C0"/>
        </patternFill>
      </fill>
    </dxf>
    <dxf>
      <font>
        <color rgb="FF9C0006"/>
      </font>
      <fill>
        <patternFill>
          <bgColor rgb="FFFFC7CE"/>
        </patternFill>
      </fill>
    </dxf>
    <dxf>
      <font>
        <color rgb="FF9C0006"/>
      </font>
      <fill>
        <patternFill>
          <bgColor rgb="FFFFC7CE"/>
        </patternFill>
      </fill>
    </dxf>
    <dxf>
      <fill>
        <patternFill>
          <bgColor rgb="FFE5E5E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C0C0C0"/>
        </patternFill>
      </fill>
    </dxf>
    <dxf>
      <font>
        <color rgb="FF9C0006"/>
      </font>
      <fill>
        <patternFill>
          <bgColor rgb="FFFFC7CE"/>
        </patternFill>
      </fill>
    </dxf>
    <dxf>
      <font>
        <color rgb="FF9C0006"/>
      </font>
      <fill>
        <patternFill>
          <bgColor rgb="FFFFC7CE"/>
        </patternFill>
      </fill>
    </dxf>
    <dxf>
      <fill>
        <patternFill>
          <bgColor rgb="FFE5E5E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C0C0C0"/>
        </patternFill>
      </fill>
    </dxf>
    <dxf>
      <font>
        <color rgb="FF9C0006"/>
      </font>
      <fill>
        <patternFill>
          <bgColor rgb="FFFFC7CE"/>
        </patternFill>
      </fill>
    </dxf>
    <dxf>
      <font>
        <color rgb="FF9C0006"/>
      </font>
      <fill>
        <patternFill>
          <bgColor rgb="FFFFC7CE"/>
        </patternFill>
      </fill>
    </dxf>
    <dxf>
      <fill>
        <patternFill>
          <bgColor rgb="FFE5E5E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E5E5E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C0C0C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C0C0C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BFBFBF"/>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C0C0C0"/>
        </patternFill>
      </fill>
    </dxf>
    <dxf>
      <fill>
        <patternFill>
          <bgColor rgb="FFE5E5E5"/>
        </patternFill>
      </fill>
    </dxf>
    <dxf>
      <font>
        <color rgb="FF9C0006"/>
      </font>
      <fill>
        <patternFill>
          <bgColor rgb="FFFFC7CE"/>
        </patternFill>
      </fill>
    </dxf>
    <dxf>
      <font>
        <color rgb="FF9C0006"/>
      </font>
      <fill>
        <patternFill>
          <bgColor rgb="FFFFC7CE"/>
        </patternFill>
      </fill>
    </dxf>
    <dxf>
      <fill>
        <patternFill>
          <bgColor rgb="FFE5E5E5"/>
        </patternFill>
      </fill>
    </dxf>
    <dxf>
      <font>
        <color rgb="FF9C0006"/>
      </font>
      <fill>
        <patternFill>
          <bgColor rgb="FFFFC7CE"/>
        </patternFill>
      </fill>
    </dxf>
    <dxf>
      <font>
        <color rgb="FF9C0006"/>
      </font>
      <fill>
        <patternFill>
          <bgColor rgb="FFFFC7CE"/>
        </patternFill>
      </fill>
    </dxf>
    <dxf>
      <fill>
        <patternFill>
          <bgColor rgb="FFE5E5E5"/>
        </patternFill>
      </fill>
    </dxf>
    <dxf>
      <font>
        <color rgb="FF9C0006"/>
      </font>
      <fill>
        <patternFill>
          <bgColor rgb="FFFFC7CE"/>
        </patternFill>
      </fill>
    </dxf>
    <dxf>
      <font>
        <color rgb="FF9C0006"/>
      </font>
      <fill>
        <patternFill>
          <bgColor rgb="FFFFC7CE"/>
        </patternFill>
      </fill>
    </dxf>
    <dxf>
      <fill>
        <patternFill>
          <bgColor rgb="FFE5E0EC"/>
        </patternFill>
      </fill>
    </dxf>
    <dxf>
      <fill>
        <patternFill>
          <bgColor rgb="FFD1E9F0"/>
        </patternFill>
      </fill>
    </dxf>
    <dxf>
      <fill>
        <patternFill>
          <bgColor rgb="FFFBCDC7"/>
        </patternFill>
      </fill>
    </dxf>
    <dxf>
      <fill>
        <patternFill>
          <bgColor rgb="FFFACC99"/>
        </patternFill>
      </fill>
    </dxf>
    <dxf>
      <fill>
        <patternFill>
          <bgColor rgb="FFE5E0EC"/>
        </patternFill>
      </fill>
    </dxf>
    <dxf>
      <fill>
        <patternFill>
          <bgColor rgb="FFD1E9F0"/>
        </patternFill>
      </fill>
    </dxf>
    <dxf>
      <fill>
        <patternFill>
          <bgColor rgb="FFFBCDC7"/>
        </patternFill>
      </fill>
    </dxf>
    <dxf>
      <fill>
        <patternFill>
          <bgColor rgb="FFFACC99"/>
        </patternFill>
      </fill>
    </dxf>
    <dxf>
      <fill>
        <patternFill>
          <bgColor rgb="FFE5E0EC"/>
        </patternFill>
      </fill>
    </dxf>
    <dxf>
      <fill>
        <patternFill>
          <bgColor rgb="FFD1E9F0"/>
        </patternFill>
      </fill>
    </dxf>
    <dxf>
      <fill>
        <patternFill>
          <bgColor rgb="FFFBCDC7"/>
        </patternFill>
      </fill>
    </dxf>
    <dxf>
      <fill>
        <patternFill>
          <bgColor rgb="FFFACC99"/>
        </patternFill>
      </fill>
    </dxf>
    <dxf>
      <fill>
        <patternFill>
          <bgColor rgb="FFE5E0EC"/>
        </patternFill>
      </fill>
    </dxf>
    <dxf>
      <fill>
        <patternFill>
          <bgColor rgb="FFD1E9F0"/>
        </patternFill>
      </fill>
    </dxf>
    <dxf>
      <fill>
        <patternFill>
          <bgColor rgb="FFFBCDC7"/>
        </patternFill>
      </fill>
    </dxf>
    <dxf>
      <fill>
        <patternFill>
          <bgColor rgb="FFFACC99"/>
        </patternFill>
      </fill>
    </dxf>
    <dxf>
      <fill>
        <patternFill>
          <bgColor rgb="FFE5E0EC"/>
        </patternFill>
      </fill>
    </dxf>
    <dxf>
      <fill>
        <patternFill>
          <bgColor rgb="FFD1E9F0"/>
        </patternFill>
      </fill>
    </dxf>
    <dxf>
      <fill>
        <patternFill>
          <bgColor rgb="FFFBCDC7"/>
        </patternFill>
      </fill>
    </dxf>
    <dxf>
      <fill>
        <patternFill>
          <bgColor rgb="FFFACC99"/>
        </patternFill>
      </fill>
    </dxf>
    <dxf>
      <fill>
        <patternFill>
          <bgColor rgb="FFCBC0DA"/>
        </patternFill>
      </fill>
    </dxf>
    <dxf>
      <fill>
        <patternFill>
          <bgColor rgb="FFA4D5E2"/>
        </patternFill>
      </fill>
    </dxf>
    <dxf>
      <fill>
        <patternFill>
          <bgColor rgb="FFF89D95"/>
        </patternFill>
      </fill>
    </dxf>
    <dxf>
      <fill>
        <patternFill>
          <bgColor rgb="FFC79866"/>
        </patternFill>
      </fill>
    </dxf>
    <dxf>
      <fill>
        <patternFill>
          <bgColor rgb="FFCBC0DA"/>
        </patternFill>
      </fill>
    </dxf>
    <dxf>
      <fill>
        <patternFill>
          <bgColor rgb="FFA4D5E2"/>
        </patternFill>
      </fill>
    </dxf>
    <dxf>
      <fill>
        <patternFill>
          <bgColor rgb="FFF89D95"/>
        </patternFill>
      </fill>
    </dxf>
    <dxf>
      <fill>
        <patternFill>
          <bgColor rgb="FFC79866"/>
        </patternFill>
      </fill>
    </dxf>
    <dxf>
      <fill>
        <patternFill>
          <bgColor rgb="FFCBC0DA"/>
        </patternFill>
      </fill>
    </dxf>
    <dxf>
      <fill>
        <patternFill>
          <bgColor rgb="FFA4D5E2"/>
        </patternFill>
      </fill>
    </dxf>
    <dxf>
      <fill>
        <patternFill>
          <bgColor rgb="FFF89D95"/>
        </patternFill>
      </fill>
    </dxf>
    <dxf>
      <fill>
        <patternFill>
          <bgColor rgb="FFC79866"/>
        </patternFill>
      </fill>
    </dxf>
    <dxf>
      <fill>
        <patternFill>
          <bgColor rgb="FFCBC0DA"/>
        </patternFill>
      </fill>
    </dxf>
    <dxf>
      <fill>
        <patternFill>
          <bgColor rgb="FFA4D5E2"/>
        </patternFill>
      </fill>
    </dxf>
    <dxf>
      <fill>
        <patternFill>
          <bgColor rgb="FFF89D95"/>
        </patternFill>
      </fill>
    </dxf>
    <dxf>
      <fill>
        <patternFill>
          <bgColor rgb="FFC79866"/>
        </patternFill>
      </fill>
    </dxf>
    <dxf>
      <fill>
        <patternFill>
          <bgColor rgb="FFCBC0DA"/>
        </patternFill>
      </fill>
    </dxf>
    <dxf>
      <fill>
        <patternFill>
          <bgColor rgb="FFA4D5E2"/>
        </patternFill>
      </fill>
    </dxf>
    <dxf>
      <fill>
        <patternFill>
          <bgColor rgb="FFF89D95"/>
        </patternFill>
      </fill>
    </dxf>
    <dxf>
      <fill>
        <patternFill>
          <bgColor rgb="FFC79866"/>
        </patternFill>
      </fill>
    </dxf>
    <dxf>
      <fill>
        <patternFill>
          <bgColor rgb="FFCBC0DA"/>
        </patternFill>
      </fill>
    </dxf>
    <dxf>
      <fill>
        <patternFill>
          <bgColor rgb="FFA4D5E2"/>
        </patternFill>
      </fill>
    </dxf>
    <dxf>
      <fill>
        <patternFill>
          <bgColor rgb="FFF89D95"/>
        </patternFill>
      </fill>
    </dxf>
    <dxf>
      <fill>
        <patternFill>
          <bgColor rgb="FFC79866"/>
        </patternFill>
      </fill>
    </dxf>
    <dxf>
      <fill>
        <patternFill>
          <bgColor rgb="FFCBC0DA"/>
        </patternFill>
      </fill>
    </dxf>
    <dxf>
      <fill>
        <patternFill>
          <bgColor rgb="FFA4D5E2"/>
        </patternFill>
      </fill>
    </dxf>
    <dxf>
      <fill>
        <patternFill>
          <bgColor rgb="FFF89D95"/>
        </patternFill>
      </fill>
    </dxf>
    <dxf>
      <fill>
        <patternFill>
          <bgColor rgb="FFC79866"/>
        </patternFill>
      </fill>
    </dxf>
    <dxf>
      <fill>
        <patternFill>
          <bgColor rgb="FFCBC0DA"/>
        </patternFill>
      </fill>
    </dxf>
    <dxf>
      <fill>
        <patternFill>
          <bgColor rgb="FFA4D5E2"/>
        </patternFill>
      </fill>
    </dxf>
    <dxf>
      <fill>
        <patternFill>
          <bgColor rgb="FFF89D95"/>
        </patternFill>
      </fill>
    </dxf>
    <dxf>
      <fill>
        <patternFill>
          <bgColor rgb="FFC79866"/>
        </patternFill>
      </fill>
    </dxf>
    <dxf>
      <fill>
        <patternFill>
          <bgColor rgb="FFCBC0DA"/>
        </patternFill>
      </fill>
    </dxf>
    <dxf>
      <fill>
        <patternFill>
          <bgColor rgb="FFA4D5E2"/>
        </patternFill>
      </fill>
    </dxf>
    <dxf>
      <fill>
        <patternFill>
          <bgColor rgb="FFF89D95"/>
        </patternFill>
      </fill>
    </dxf>
    <dxf>
      <fill>
        <patternFill>
          <bgColor rgb="FFC79866"/>
        </patternFill>
      </fill>
    </dxf>
    <dxf>
      <fill>
        <patternFill>
          <bgColor rgb="FFCBC0DA"/>
        </patternFill>
      </fill>
    </dxf>
    <dxf>
      <fill>
        <patternFill>
          <bgColor rgb="FFA4D5E2"/>
        </patternFill>
      </fill>
    </dxf>
    <dxf>
      <fill>
        <patternFill>
          <bgColor rgb="FFF89D95"/>
        </patternFill>
      </fill>
    </dxf>
    <dxf>
      <fill>
        <patternFill>
          <bgColor rgb="FFC79866"/>
        </patternFill>
      </fill>
    </dxf>
    <dxf>
      <fill>
        <patternFill>
          <bgColor rgb="FFCBC0DA"/>
        </patternFill>
      </fill>
    </dxf>
    <dxf>
      <fill>
        <patternFill>
          <bgColor rgb="FFA4D5E2"/>
        </patternFill>
      </fill>
    </dxf>
    <dxf>
      <fill>
        <patternFill>
          <bgColor rgb="FFF89D95"/>
        </patternFill>
      </fill>
    </dxf>
    <dxf>
      <fill>
        <patternFill>
          <bgColor rgb="FFC79866"/>
        </patternFill>
      </fill>
    </dxf>
    <dxf>
      <fill>
        <patternFill>
          <bgColor rgb="FFCBC0DA"/>
        </patternFill>
      </fill>
    </dxf>
    <dxf>
      <fill>
        <patternFill>
          <bgColor rgb="FFA4D5E2"/>
        </patternFill>
      </fill>
    </dxf>
    <dxf>
      <fill>
        <patternFill>
          <bgColor rgb="FFF89D95"/>
        </patternFill>
      </fill>
    </dxf>
    <dxf>
      <fill>
        <patternFill>
          <bgColor rgb="FFC79866"/>
        </patternFill>
      </fill>
    </dxf>
    <dxf>
      <fill>
        <patternFill>
          <bgColor rgb="FFCBC0DA"/>
        </patternFill>
      </fill>
    </dxf>
    <dxf>
      <fill>
        <patternFill>
          <bgColor rgb="FFA4D5E2"/>
        </patternFill>
      </fill>
    </dxf>
    <dxf>
      <fill>
        <patternFill>
          <bgColor rgb="FFF89D95"/>
        </patternFill>
      </fill>
    </dxf>
    <dxf>
      <fill>
        <patternFill>
          <bgColor rgb="FFC79866"/>
        </patternFill>
      </fill>
    </dxf>
    <dxf>
      <fill>
        <patternFill>
          <bgColor rgb="FFCBC0DA"/>
        </patternFill>
      </fill>
    </dxf>
    <dxf>
      <fill>
        <patternFill>
          <bgColor rgb="FFA4D5E2"/>
        </patternFill>
      </fill>
    </dxf>
    <dxf>
      <fill>
        <patternFill>
          <bgColor rgb="FFF89D95"/>
        </patternFill>
      </fill>
    </dxf>
    <dxf>
      <fill>
        <patternFill>
          <bgColor rgb="FFC79866"/>
        </patternFill>
      </fill>
    </dxf>
    <dxf>
      <fill>
        <patternFill>
          <bgColor rgb="FFCBC0DA"/>
        </patternFill>
      </fill>
    </dxf>
    <dxf>
      <fill>
        <patternFill>
          <bgColor rgb="FFA4D5E2"/>
        </patternFill>
      </fill>
    </dxf>
    <dxf>
      <fill>
        <patternFill>
          <bgColor rgb="FFF89D95"/>
        </patternFill>
      </fill>
    </dxf>
    <dxf>
      <fill>
        <patternFill>
          <bgColor rgb="FFC79866"/>
        </patternFill>
      </fill>
    </dxf>
    <dxf>
      <fill>
        <patternFill>
          <bgColor rgb="FFCBC0DA"/>
        </patternFill>
      </fill>
    </dxf>
    <dxf>
      <fill>
        <patternFill>
          <bgColor rgb="FFA4D5E2"/>
        </patternFill>
      </fill>
    </dxf>
    <dxf>
      <fill>
        <patternFill>
          <bgColor rgb="FFF89D95"/>
        </patternFill>
      </fill>
    </dxf>
    <dxf>
      <fill>
        <patternFill>
          <bgColor rgb="FFC79866"/>
        </patternFill>
      </fill>
    </dxf>
    <dxf>
      <fill>
        <patternFill>
          <bgColor rgb="FFCBC0DA"/>
        </patternFill>
      </fill>
    </dxf>
    <dxf>
      <fill>
        <patternFill>
          <bgColor rgb="FFA4D5E2"/>
        </patternFill>
      </fill>
    </dxf>
    <dxf>
      <fill>
        <patternFill>
          <bgColor rgb="FFF89D95"/>
        </patternFill>
      </fill>
    </dxf>
    <dxf>
      <fill>
        <patternFill>
          <bgColor rgb="FFC79866"/>
        </patternFill>
      </fill>
    </dxf>
    <dxf>
      <fill>
        <patternFill>
          <bgColor rgb="FFCBC0DA"/>
        </patternFill>
      </fill>
    </dxf>
    <dxf>
      <fill>
        <patternFill>
          <bgColor rgb="FFA4D5E2"/>
        </patternFill>
      </fill>
    </dxf>
    <dxf>
      <fill>
        <patternFill>
          <bgColor rgb="FFF89D95"/>
        </patternFill>
      </fill>
    </dxf>
    <dxf>
      <fill>
        <patternFill>
          <bgColor rgb="FFC79866"/>
        </patternFill>
      </fill>
    </dxf>
    <dxf>
      <fill>
        <patternFill>
          <bgColor rgb="FFCBC0DA"/>
        </patternFill>
      </fill>
    </dxf>
    <dxf>
      <fill>
        <patternFill>
          <bgColor rgb="FFA4D5E2"/>
        </patternFill>
      </fill>
    </dxf>
    <dxf>
      <fill>
        <patternFill>
          <bgColor rgb="FFF89D95"/>
        </patternFill>
      </fill>
    </dxf>
    <dxf>
      <fill>
        <patternFill>
          <bgColor rgb="FFC79866"/>
        </patternFill>
      </fill>
    </dxf>
    <dxf>
      <fill>
        <patternFill>
          <bgColor rgb="FFCBC0DA"/>
        </patternFill>
      </fill>
    </dxf>
    <dxf>
      <fill>
        <patternFill>
          <bgColor rgb="FFA4D5E2"/>
        </patternFill>
      </fill>
    </dxf>
    <dxf>
      <fill>
        <patternFill>
          <bgColor rgb="FFF89D95"/>
        </patternFill>
      </fill>
    </dxf>
    <dxf>
      <fill>
        <patternFill>
          <bgColor rgb="FFC79866"/>
        </patternFill>
      </fill>
    </dxf>
    <dxf>
      <fill>
        <patternFill>
          <bgColor rgb="FFCBC0DA"/>
        </patternFill>
      </fill>
    </dxf>
    <dxf>
      <fill>
        <patternFill>
          <bgColor rgb="FFA4D5E2"/>
        </patternFill>
      </fill>
    </dxf>
    <dxf>
      <fill>
        <patternFill>
          <bgColor rgb="FFF89D95"/>
        </patternFill>
      </fill>
    </dxf>
    <dxf>
      <fill>
        <patternFill>
          <bgColor rgb="FFC79866"/>
        </patternFill>
      </fill>
    </dxf>
    <dxf>
      <fill>
        <patternFill>
          <bgColor rgb="FFCBC0DA"/>
        </patternFill>
      </fill>
    </dxf>
    <dxf>
      <fill>
        <patternFill>
          <bgColor rgb="FFA4D5E2"/>
        </patternFill>
      </fill>
    </dxf>
    <dxf>
      <fill>
        <patternFill>
          <bgColor rgb="FFF89D95"/>
        </patternFill>
      </fill>
    </dxf>
    <dxf>
      <fill>
        <patternFill>
          <bgColor rgb="FFC79866"/>
        </patternFill>
      </fill>
    </dxf>
    <dxf>
      <fill>
        <patternFill>
          <bgColor rgb="FFCBC0DA"/>
        </patternFill>
      </fill>
    </dxf>
    <dxf>
      <fill>
        <patternFill>
          <bgColor rgb="FFA4D5E2"/>
        </patternFill>
      </fill>
    </dxf>
    <dxf>
      <fill>
        <patternFill>
          <bgColor rgb="FFF89D95"/>
        </patternFill>
      </fill>
    </dxf>
    <dxf>
      <fill>
        <patternFill>
          <bgColor rgb="FFC79866"/>
        </patternFill>
      </fill>
    </dxf>
    <dxf>
      <fill>
        <patternFill>
          <bgColor rgb="FFCBC0DA"/>
        </patternFill>
      </fill>
    </dxf>
    <dxf>
      <fill>
        <patternFill>
          <bgColor rgb="FFA4D5E2"/>
        </patternFill>
      </fill>
    </dxf>
    <dxf>
      <fill>
        <patternFill>
          <bgColor rgb="FFF89D95"/>
        </patternFill>
      </fill>
    </dxf>
    <dxf>
      <fill>
        <patternFill>
          <bgColor rgb="FFC79866"/>
        </patternFill>
      </fill>
    </dxf>
    <dxf>
      <fill>
        <patternFill>
          <bgColor rgb="FFCBC0DA"/>
        </patternFill>
      </fill>
    </dxf>
    <dxf>
      <fill>
        <patternFill>
          <bgColor rgb="FFA4D5E2"/>
        </patternFill>
      </fill>
    </dxf>
    <dxf>
      <fill>
        <patternFill>
          <bgColor rgb="FFF89D95"/>
        </patternFill>
      </fill>
    </dxf>
    <dxf>
      <fill>
        <patternFill>
          <bgColor rgb="FFC79866"/>
        </patternFill>
      </fill>
    </dxf>
    <dxf>
      <fill>
        <patternFill>
          <bgColor rgb="FFCBC0DA"/>
        </patternFill>
      </fill>
    </dxf>
    <dxf>
      <fill>
        <patternFill>
          <bgColor rgb="FFA4D5E2"/>
        </patternFill>
      </fill>
    </dxf>
    <dxf>
      <fill>
        <patternFill>
          <bgColor rgb="FFF89D95"/>
        </patternFill>
      </fill>
    </dxf>
    <dxf>
      <fill>
        <patternFill>
          <bgColor rgb="FFC79866"/>
        </patternFill>
      </fill>
    </dxf>
    <dxf>
      <fill>
        <patternFill>
          <bgColor rgb="FFCBC0DA"/>
        </patternFill>
      </fill>
    </dxf>
    <dxf>
      <fill>
        <patternFill>
          <bgColor rgb="FFA4D5E2"/>
        </patternFill>
      </fill>
    </dxf>
    <dxf>
      <fill>
        <patternFill>
          <bgColor rgb="FFF89D95"/>
        </patternFill>
      </fill>
    </dxf>
    <dxf>
      <fill>
        <patternFill>
          <bgColor rgb="FFC79866"/>
        </patternFill>
      </fill>
    </dxf>
    <dxf>
      <font>
        <color rgb="FF5C3D1E"/>
      </font>
      <fill>
        <patternFill>
          <bgColor rgb="FFE0C0A0"/>
        </patternFill>
      </fill>
    </dxf>
    <dxf>
      <font>
        <color rgb="FF740000"/>
      </font>
      <fill>
        <patternFill>
          <bgColor rgb="FFFFABAB"/>
        </patternFill>
      </fill>
    </dxf>
    <dxf>
      <font>
        <color rgb="FF512062"/>
      </font>
      <fill>
        <patternFill>
          <bgColor rgb="FFE2C6EC"/>
        </patternFill>
      </fill>
    </dxf>
    <dxf>
      <font>
        <color rgb="FF094A53"/>
      </font>
      <fill>
        <patternFill>
          <bgColor rgb="FFBAF1F8"/>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7A3D00"/>
      </font>
      <fill>
        <patternFill>
          <bgColor rgb="FFFFC285"/>
        </patternFill>
      </fill>
    </dxf>
    <dxf>
      <font>
        <color rgb="FF747100"/>
      </font>
      <fill>
        <patternFill>
          <bgColor rgb="FFFFFF99"/>
        </patternFill>
      </fill>
    </dxf>
    <dxf>
      <font>
        <color rgb="FF43661C"/>
      </font>
      <fill>
        <patternFill>
          <bgColor rgb="FFB6DF89"/>
        </patternFill>
      </fill>
    </dxf>
    <dxf>
      <font>
        <color rgb="FF21695B"/>
      </font>
      <fill>
        <patternFill>
          <bgColor rgb="FF92DCCD"/>
        </patternFill>
      </fill>
    </dxf>
    <dxf>
      <font>
        <color rgb="FF00506C"/>
      </font>
      <fill>
        <patternFill>
          <bgColor rgb="FF85DFFF"/>
        </patternFill>
      </fill>
    </dxf>
    <dxf>
      <font>
        <color rgb="FF000074"/>
      </font>
      <fill>
        <patternFill>
          <bgColor rgb="FFBDBDFF"/>
        </patternFill>
      </fill>
    </dxf>
    <dxf>
      <font>
        <color rgb="FF4C1274"/>
      </font>
      <fill>
        <patternFill>
          <bgColor rgb="FFDDBAF4"/>
        </patternFill>
      </fill>
    </dxf>
    <dxf>
      <font>
        <color rgb="FF7A3D00"/>
      </font>
      <fill>
        <patternFill>
          <bgColor rgb="FFFFC285"/>
        </patternFill>
      </fill>
    </dxf>
    <dxf>
      <font>
        <color rgb="FF747100"/>
      </font>
      <fill>
        <patternFill>
          <bgColor rgb="FFFFFF99"/>
        </patternFill>
      </fill>
    </dxf>
    <dxf>
      <font>
        <color rgb="FF43661C"/>
      </font>
      <fill>
        <patternFill>
          <bgColor rgb="FFB6DF89"/>
        </patternFill>
      </fill>
    </dxf>
    <dxf>
      <font>
        <color rgb="FF21695B"/>
      </font>
      <fill>
        <patternFill>
          <bgColor rgb="FF92DCCD"/>
        </patternFill>
      </fill>
    </dxf>
    <dxf>
      <font>
        <color rgb="FF00506C"/>
      </font>
      <fill>
        <patternFill>
          <bgColor rgb="FF85DFFF"/>
        </patternFill>
      </fill>
    </dxf>
    <dxf>
      <font>
        <color rgb="FF000074"/>
      </font>
      <fill>
        <patternFill>
          <bgColor rgb="FFBDBDFF"/>
        </patternFill>
      </fill>
    </dxf>
    <dxf>
      <font>
        <color rgb="FF4C1274"/>
      </font>
      <fill>
        <patternFill>
          <bgColor rgb="FFDDBAF4"/>
        </patternFill>
      </fill>
    </dxf>
    <dxf>
      <font>
        <color rgb="FF9C0006"/>
      </font>
      <fill>
        <patternFill>
          <bgColor rgb="FFFFC7CE"/>
        </patternFill>
      </fill>
    </dxf>
    <dxf>
      <font>
        <color rgb="FF9C0006"/>
      </font>
      <fill>
        <patternFill>
          <bgColor rgb="FFFFC7CE"/>
        </patternFill>
      </fill>
    </dxf>
    <dxf>
      <fill>
        <patternFill>
          <bgColor rgb="FFC0C0C0"/>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BFBFBF"/>
      <color rgb="FFE5E5E5"/>
      <color rgb="FF7B7B7B"/>
      <color rgb="FFE0C0A0"/>
      <color rgb="FFFFABAB"/>
      <color rgb="FFE2C6EC"/>
      <color rgb="FFBAF1F8"/>
      <color rgb="FFDAEEF3"/>
      <color rgb="FFB7DEE8"/>
      <color rgb="FF4BACC6"/>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hyperlink" Target="http://fulminouswitch.tumblr.com/post/64759978837/gss-the-aspect-system-part-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X112"/>
  <sheetViews>
    <sheetView showGridLines="0" zoomScaleNormal="100" workbookViewId="0">
      <selection activeCell="B6" sqref="B6:F6"/>
    </sheetView>
  </sheetViews>
  <sheetFormatPr defaultColWidth="2.85546875" defaultRowHeight="15" customHeight="1" x14ac:dyDescent="0.25"/>
  <sheetData>
    <row r="2" spans="2:50" ht="15" customHeight="1" x14ac:dyDescent="0.25">
      <c r="B2" s="63" t="s">
        <v>5</v>
      </c>
      <c r="C2" s="63"/>
      <c r="D2" s="63"/>
      <c r="E2" s="63"/>
      <c r="F2" s="63"/>
      <c r="H2" s="73"/>
      <c r="I2" s="74"/>
      <c r="J2" s="74"/>
      <c r="K2" s="74"/>
      <c r="L2" s="74"/>
      <c r="M2" s="74"/>
      <c r="N2" s="74"/>
      <c r="O2" s="74"/>
      <c r="P2" s="74"/>
      <c r="Q2" s="74"/>
      <c r="R2" s="74"/>
      <c r="S2" s="74"/>
      <c r="T2" s="74"/>
      <c r="U2" s="74"/>
      <c r="V2" s="74"/>
      <c r="W2" s="74"/>
      <c r="X2" s="74"/>
      <c r="Y2" s="74"/>
      <c r="Z2" s="74"/>
      <c r="AA2" s="75"/>
      <c r="AD2" s="21" t="s">
        <v>179</v>
      </c>
      <c r="AE2" s="70" t="s">
        <v>5</v>
      </c>
      <c r="AF2" s="71"/>
      <c r="AG2" s="71"/>
      <c r="AH2" s="72"/>
      <c r="AI2" s="77" t="s">
        <v>13</v>
      </c>
      <c r="AJ2" s="77"/>
      <c r="AK2" s="77" t="s">
        <v>14</v>
      </c>
      <c r="AL2" s="77"/>
      <c r="AM2" s="77" t="s">
        <v>15</v>
      </c>
      <c r="AN2" s="77"/>
      <c r="AO2" s="77" t="s">
        <v>16</v>
      </c>
      <c r="AP2" s="77"/>
      <c r="AQ2" s="77" t="s">
        <v>17</v>
      </c>
      <c r="AR2" s="77"/>
      <c r="AS2" s="77" t="s">
        <v>18</v>
      </c>
      <c r="AT2" s="77"/>
      <c r="AU2" s="77" t="s">
        <v>19</v>
      </c>
      <c r="AV2" s="77"/>
      <c r="AW2" s="77" t="s">
        <v>20</v>
      </c>
      <c r="AX2" s="77"/>
    </row>
    <row r="3" spans="2:50" ht="15" customHeight="1" x14ac:dyDescent="0.25">
      <c r="B3" s="63" t="s">
        <v>143</v>
      </c>
      <c r="C3" s="63"/>
      <c r="D3" s="63"/>
      <c r="E3" s="63"/>
      <c r="F3" s="63"/>
      <c r="H3" s="66"/>
      <c r="I3" s="67"/>
      <c r="J3" s="67"/>
      <c r="K3" s="67"/>
      <c r="L3" s="68"/>
      <c r="M3" s="69"/>
      <c r="N3" s="69"/>
      <c r="O3" s="69"/>
      <c r="P3" s="69"/>
      <c r="Q3" s="69"/>
      <c r="R3" s="69"/>
      <c r="S3" s="69"/>
      <c r="T3" s="69"/>
      <c r="U3" s="69"/>
      <c r="V3" s="69"/>
      <c r="W3" s="69"/>
      <c r="X3" s="69"/>
      <c r="Y3" s="69"/>
      <c r="Z3" s="69"/>
      <c r="AA3" s="69"/>
      <c r="AD3" s="20"/>
      <c r="AE3" s="46"/>
      <c r="AF3" s="46"/>
      <c r="AG3" s="46"/>
      <c r="AH3" s="46"/>
      <c r="AI3" s="46"/>
      <c r="AJ3" s="46"/>
      <c r="AK3" s="46"/>
      <c r="AL3" s="46"/>
      <c r="AM3" s="46"/>
      <c r="AN3" s="46"/>
      <c r="AO3" s="46"/>
      <c r="AP3" s="46"/>
      <c r="AQ3" s="46"/>
      <c r="AR3" s="46"/>
      <c r="AS3" s="46"/>
      <c r="AT3" s="46"/>
      <c r="AU3" s="46"/>
      <c r="AV3" s="46"/>
      <c r="AW3" s="46"/>
      <c r="AX3" s="46"/>
    </row>
    <row r="4" spans="2:50" ht="15" customHeight="1" x14ac:dyDescent="0.25">
      <c r="B4" s="63" t="s">
        <v>6</v>
      </c>
      <c r="C4" s="63"/>
      <c r="D4" s="63"/>
      <c r="E4" s="63"/>
      <c r="F4" s="63"/>
      <c r="H4" s="46"/>
      <c r="I4" s="46"/>
      <c r="J4" s="46"/>
      <c r="K4" s="46"/>
      <c r="L4" s="46"/>
      <c r="M4" s="46"/>
      <c r="N4" s="46"/>
      <c r="O4" s="46"/>
      <c r="P4" s="46"/>
      <c r="Q4" s="46"/>
      <c r="R4" s="46"/>
      <c r="S4" s="46"/>
      <c r="T4" s="46"/>
      <c r="U4" s="46"/>
      <c r="V4" s="46"/>
      <c r="W4" s="46"/>
      <c r="X4" s="46"/>
      <c r="Y4" s="46"/>
      <c r="Z4" s="46"/>
      <c r="AA4" s="46"/>
      <c r="AD4" s="20"/>
      <c r="AE4" s="46"/>
      <c r="AF4" s="46"/>
      <c r="AG4" s="46"/>
      <c r="AH4" s="46"/>
      <c r="AI4" s="46"/>
      <c r="AJ4" s="46"/>
      <c r="AK4" s="46"/>
      <c r="AL4" s="46"/>
      <c r="AM4" s="46"/>
      <c r="AN4" s="46"/>
      <c r="AO4" s="46"/>
      <c r="AP4" s="46"/>
      <c r="AQ4" s="46"/>
      <c r="AR4" s="46"/>
      <c r="AS4" s="46"/>
      <c r="AT4" s="46"/>
      <c r="AU4" s="46"/>
      <c r="AV4" s="46"/>
      <c r="AW4" s="46"/>
      <c r="AX4" s="46"/>
    </row>
    <row r="5" spans="2:50" ht="15" customHeight="1" x14ac:dyDescent="0.25">
      <c r="B5" s="63" t="s">
        <v>7</v>
      </c>
      <c r="C5" s="63"/>
      <c r="D5" s="63"/>
      <c r="E5" s="63"/>
      <c r="F5" s="63"/>
      <c r="H5" s="46"/>
      <c r="I5" s="46"/>
      <c r="J5" s="46"/>
      <c r="K5" s="46"/>
      <c r="L5" s="46"/>
      <c r="M5" s="46"/>
      <c r="N5" s="46"/>
      <c r="O5" s="46"/>
      <c r="P5" s="46"/>
      <c r="Q5" s="46"/>
      <c r="R5" s="46"/>
      <c r="S5" s="46"/>
      <c r="T5" s="46"/>
      <c r="U5" s="46"/>
      <c r="V5" s="46"/>
      <c r="W5" s="46"/>
      <c r="X5" s="46"/>
      <c r="Y5" s="46"/>
      <c r="Z5" s="46"/>
      <c r="AA5" s="46"/>
      <c r="AD5" s="20"/>
      <c r="AE5" s="46"/>
      <c r="AF5" s="46"/>
      <c r="AG5" s="46"/>
      <c r="AH5" s="46"/>
      <c r="AI5" s="46"/>
      <c r="AJ5" s="46"/>
      <c r="AK5" s="46"/>
      <c r="AL5" s="46"/>
      <c r="AM5" s="46"/>
      <c r="AN5" s="46"/>
      <c r="AO5" s="46"/>
      <c r="AP5" s="46"/>
      <c r="AQ5" s="46"/>
      <c r="AR5" s="46"/>
      <c r="AS5" s="46"/>
      <c r="AT5" s="46"/>
      <c r="AU5" s="46"/>
      <c r="AV5" s="46"/>
      <c r="AW5" s="46"/>
      <c r="AX5" s="46"/>
    </row>
    <row r="6" spans="2:50" ht="15" customHeight="1" x14ac:dyDescent="0.25">
      <c r="B6" s="63" t="s">
        <v>8</v>
      </c>
      <c r="C6" s="63"/>
      <c r="D6" s="63"/>
      <c r="E6" s="63"/>
      <c r="F6" s="63"/>
      <c r="H6" s="50"/>
      <c r="I6" s="50"/>
      <c r="J6" s="50"/>
      <c r="K6" s="50"/>
      <c r="L6" s="50"/>
      <c r="M6" s="46"/>
      <c r="N6" s="46"/>
      <c r="O6" s="46"/>
      <c r="P6" s="46"/>
      <c r="Q6" s="46"/>
      <c r="R6" s="46"/>
      <c r="S6" s="46"/>
      <c r="T6" s="46"/>
      <c r="U6" s="46"/>
      <c r="V6" s="46"/>
      <c r="W6" s="46"/>
      <c r="X6" s="46"/>
      <c r="Y6" s="46"/>
      <c r="Z6" s="46"/>
      <c r="AA6" s="46"/>
      <c r="AD6" s="20"/>
      <c r="AE6" s="46"/>
      <c r="AF6" s="46"/>
      <c r="AG6" s="46"/>
      <c r="AH6" s="46"/>
      <c r="AI6" s="46"/>
      <c r="AJ6" s="46"/>
      <c r="AK6" s="46"/>
      <c r="AL6" s="46"/>
      <c r="AM6" s="46"/>
      <c r="AN6" s="46"/>
      <c r="AO6" s="46"/>
      <c r="AP6" s="46"/>
      <c r="AQ6" s="46"/>
      <c r="AR6" s="46"/>
      <c r="AS6" s="46"/>
      <c r="AT6" s="46"/>
      <c r="AU6" s="46"/>
      <c r="AV6" s="46"/>
      <c r="AW6" s="46"/>
      <c r="AX6" s="46"/>
    </row>
    <row r="7" spans="2:50" ht="15" customHeight="1" x14ac:dyDescent="0.25">
      <c r="B7" s="63" t="s">
        <v>131</v>
      </c>
      <c r="C7" s="63"/>
      <c r="D7" s="63"/>
      <c r="E7" s="63"/>
      <c r="F7" s="63"/>
      <c r="H7" s="46"/>
      <c r="I7" s="46"/>
      <c r="J7" s="46"/>
      <c r="K7" s="46"/>
      <c r="L7" s="46"/>
      <c r="M7" s="46"/>
      <c r="N7" s="46"/>
      <c r="O7" s="46"/>
      <c r="P7" s="46"/>
      <c r="Q7" s="46"/>
      <c r="R7" s="46"/>
      <c r="S7" s="46"/>
      <c r="T7" s="46"/>
      <c r="U7" s="46"/>
      <c r="V7" s="46"/>
      <c r="W7" s="46"/>
      <c r="X7" s="46"/>
      <c r="Y7" s="46"/>
      <c r="Z7" s="46"/>
      <c r="AA7" s="46"/>
      <c r="AD7" s="20"/>
      <c r="AE7" s="46"/>
      <c r="AF7" s="46"/>
      <c r="AG7" s="46"/>
      <c r="AH7" s="46"/>
      <c r="AI7" s="46"/>
      <c r="AJ7" s="46"/>
      <c r="AK7" s="46"/>
      <c r="AL7" s="46"/>
      <c r="AM7" s="46"/>
      <c r="AN7" s="46"/>
      <c r="AO7" s="46"/>
      <c r="AP7" s="46"/>
      <c r="AQ7" s="46"/>
      <c r="AR7" s="46"/>
      <c r="AS7" s="46"/>
      <c r="AT7" s="46"/>
      <c r="AU7" s="46"/>
      <c r="AV7" s="46"/>
      <c r="AW7" s="46"/>
      <c r="AX7" s="46"/>
    </row>
    <row r="8" spans="2:50" ht="15" customHeight="1" x14ac:dyDescent="0.25">
      <c r="B8" s="63" t="s">
        <v>132</v>
      </c>
      <c r="C8" s="63"/>
      <c r="D8" s="63"/>
      <c r="E8" s="63"/>
      <c r="F8" s="63"/>
      <c r="H8" s="46"/>
      <c r="I8" s="46"/>
      <c r="J8" s="46"/>
      <c r="K8" s="46"/>
      <c r="L8" s="46"/>
      <c r="M8" s="46"/>
      <c r="N8" s="46"/>
      <c r="O8" s="46"/>
      <c r="P8" s="46"/>
      <c r="Q8" s="46"/>
      <c r="R8" s="46"/>
      <c r="S8" s="46"/>
      <c r="T8" s="46"/>
      <c r="U8" s="46"/>
      <c r="V8" s="46"/>
      <c r="W8" s="46"/>
      <c r="X8" s="46"/>
      <c r="Y8" s="46"/>
      <c r="Z8" s="46"/>
      <c r="AA8" s="46"/>
      <c r="AD8" s="20"/>
      <c r="AE8" s="46"/>
      <c r="AF8" s="46"/>
      <c r="AG8" s="46"/>
      <c r="AH8" s="46"/>
      <c r="AI8" s="46"/>
      <c r="AJ8" s="46"/>
      <c r="AK8" s="46"/>
      <c r="AL8" s="46"/>
      <c r="AM8" s="46"/>
      <c r="AN8" s="46"/>
      <c r="AO8" s="46"/>
      <c r="AP8" s="46"/>
      <c r="AQ8" s="46"/>
      <c r="AR8" s="46"/>
      <c r="AS8" s="46"/>
      <c r="AT8" s="46"/>
      <c r="AU8" s="46"/>
      <c r="AV8" s="46"/>
      <c r="AW8" s="46"/>
      <c r="AX8" s="46"/>
    </row>
    <row r="9" spans="2:50" ht="15" customHeight="1" x14ac:dyDescent="0.25">
      <c r="AD9" s="20"/>
      <c r="AE9" s="46"/>
      <c r="AF9" s="46"/>
      <c r="AG9" s="46"/>
      <c r="AH9" s="46"/>
      <c r="AI9" s="46"/>
      <c r="AJ9" s="46"/>
      <c r="AK9" s="46"/>
      <c r="AL9" s="46"/>
      <c r="AM9" s="46"/>
      <c r="AN9" s="46"/>
      <c r="AO9" s="46"/>
      <c r="AP9" s="46"/>
      <c r="AQ9" s="46"/>
      <c r="AR9" s="46"/>
      <c r="AS9" s="46"/>
      <c r="AT9" s="46"/>
      <c r="AU9" s="46"/>
      <c r="AV9" s="46"/>
      <c r="AW9" s="46"/>
      <c r="AX9" s="46"/>
    </row>
    <row r="10" spans="2:50" ht="15" customHeight="1" x14ac:dyDescent="0.25">
      <c r="F10" s="15"/>
      <c r="G10" s="16"/>
      <c r="H10" s="55" t="s">
        <v>123</v>
      </c>
      <c r="I10" s="55"/>
      <c r="J10" s="55"/>
      <c r="K10" s="55"/>
      <c r="L10" s="55"/>
      <c r="M10" s="55"/>
      <c r="N10" s="55"/>
      <c r="O10" s="55"/>
      <c r="P10" s="55"/>
      <c r="Q10" s="55"/>
      <c r="R10" s="55"/>
      <c r="S10" s="55"/>
      <c r="T10" s="55"/>
      <c r="U10" s="55"/>
      <c r="V10" s="55"/>
      <c r="W10" s="55"/>
      <c r="AD10" s="20"/>
      <c r="AE10" s="46"/>
      <c r="AF10" s="46"/>
      <c r="AG10" s="46"/>
      <c r="AH10" s="46"/>
      <c r="AI10" s="46"/>
      <c r="AJ10" s="46"/>
      <c r="AK10" s="46"/>
      <c r="AL10" s="46"/>
      <c r="AM10" s="46"/>
      <c r="AN10" s="46"/>
      <c r="AO10" s="46"/>
      <c r="AP10" s="46"/>
      <c r="AQ10" s="46"/>
      <c r="AR10" s="46"/>
      <c r="AS10" s="46"/>
      <c r="AT10" s="46"/>
      <c r="AU10" s="46"/>
      <c r="AV10" s="46"/>
      <c r="AW10" s="46"/>
      <c r="AX10" s="46"/>
    </row>
    <row r="11" spans="2:50" ht="15" customHeight="1" x14ac:dyDescent="0.25">
      <c r="F11" s="17"/>
      <c r="G11" s="17"/>
      <c r="H11" s="46" t="s">
        <v>13</v>
      </c>
      <c r="I11" s="46"/>
      <c r="J11" s="46" t="s">
        <v>14</v>
      </c>
      <c r="K11" s="46"/>
      <c r="L11" s="46" t="s">
        <v>15</v>
      </c>
      <c r="M11" s="46"/>
      <c r="N11" s="46" t="s">
        <v>16</v>
      </c>
      <c r="O11" s="46"/>
      <c r="P11" s="46" t="s">
        <v>17</v>
      </c>
      <c r="Q11" s="46"/>
      <c r="R11" s="46" t="s">
        <v>18</v>
      </c>
      <c r="S11" s="46"/>
      <c r="T11" s="46" t="s">
        <v>19</v>
      </c>
      <c r="U11" s="46"/>
      <c r="V11" s="46" t="s">
        <v>20</v>
      </c>
      <c r="W11" s="46"/>
      <c r="Z11" s="46" t="s">
        <v>133</v>
      </c>
      <c r="AA11" s="46"/>
      <c r="AD11" s="20"/>
      <c r="AE11" s="46"/>
      <c r="AF11" s="46"/>
      <c r="AG11" s="46"/>
      <c r="AH11" s="46"/>
      <c r="AI11" s="46"/>
      <c r="AJ11" s="46"/>
      <c r="AK11" s="46"/>
      <c r="AL11" s="46"/>
      <c r="AM11" s="46"/>
      <c r="AN11" s="46"/>
      <c r="AO11" s="46"/>
      <c r="AP11" s="46"/>
      <c r="AQ11" s="46"/>
      <c r="AR11" s="46"/>
      <c r="AS11" s="46"/>
      <c r="AT11" s="46"/>
      <c r="AU11" s="46"/>
      <c r="AV11" s="46"/>
      <c r="AW11" s="46"/>
      <c r="AX11" s="46"/>
    </row>
    <row r="12" spans="2:50" ht="15" customHeight="1" x14ac:dyDescent="0.25">
      <c r="E12" s="64" t="s">
        <v>21</v>
      </c>
      <c r="F12" s="64"/>
      <c r="G12" s="64"/>
      <c r="H12" s="61"/>
      <c r="I12" s="61"/>
      <c r="J12" s="61"/>
      <c r="K12" s="61"/>
      <c r="L12" s="61"/>
      <c r="M12" s="61"/>
      <c r="N12" s="61"/>
      <c r="O12" s="61"/>
      <c r="P12" s="61"/>
      <c r="Q12" s="61"/>
      <c r="R12" s="61"/>
      <c r="S12" s="61"/>
      <c r="T12" s="61"/>
      <c r="U12" s="61"/>
      <c r="V12" s="61">
        <f>IF(H7="Defender",2,IF(H7="Striker",3,IF(H7="Controller",4,IF(H7="Supporter",5,IF(H6="Caster",4,3)))))</f>
        <v>3</v>
      </c>
      <c r="W12" s="61"/>
      <c r="Z12" s="76"/>
      <c r="AA12" s="76"/>
    </row>
    <row r="13" spans="2:50" ht="15" customHeight="1" x14ac:dyDescent="0.25">
      <c r="E13" s="65" t="s">
        <v>22</v>
      </c>
      <c r="F13" s="65"/>
      <c r="G13" s="65"/>
      <c r="H13" s="61">
        <f>ROUND(H12*0.807354,0)</f>
        <v>0</v>
      </c>
      <c r="I13" s="61"/>
      <c r="J13" s="61">
        <f>ROUND(J12*0.839789,0)</f>
        <v>0</v>
      </c>
      <c r="K13" s="61"/>
      <c r="L13" s="61">
        <f>ROUND(L12*0.805966,0)</f>
        <v>0</v>
      </c>
      <c r="M13" s="61"/>
      <c r="N13" s="61">
        <f>ROUND(N12*0.803431,0)</f>
        <v>0</v>
      </c>
      <c r="O13" s="61"/>
      <c r="P13" s="61">
        <f>ROUND(P12*0.805966,0)</f>
        <v>0</v>
      </c>
      <c r="Q13" s="61"/>
      <c r="R13" s="61">
        <f>ROUND(R12*0.803431,0)</f>
        <v>0</v>
      </c>
      <c r="S13" s="61"/>
      <c r="T13" s="61">
        <f>ROUND(T12*0.8041,0)</f>
        <v>0</v>
      </c>
      <c r="U13" s="61"/>
      <c r="V13" s="61">
        <f>V12</f>
        <v>3</v>
      </c>
      <c r="W13" s="61"/>
      <c r="AE13" s="46" t="s">
        <v>178</v>
      </c>
      <c r="AF13" s="46"/>
      <c r="AG13" s="46"/>
      <c r="AH13" s="46"/>
      <c r="AI13" s="46">
        <f>SUM(AI3:AJ11)</f>
        <v>0</v>
      </c>
      <c r="AJ13" s="46"/>
      <c r="AK13" s="46">
        <f>SUM(AK3:AL11)</f>
        <v>0</v>
      </c>
      <c r="AL13" s="46"/>
      <c r="AM13" s="46">
        <f>SUM(AM3:AN11)</f>
        <v>0</v>
      </c>
      <c r="AN13" s="46"/>
      <c r="AO13" s="46">
        <f>SUM(AO3:AP11)</f>
        <v>0</v>
      </c>
      <c r="AP13" s="46"/>
      <c r="AQ13" s="46">
        <f>SUM(AQ3:AR11)</f>
        <v>0</v>
      </c>
      <c r="AR13" s="46"/>
      <c r="AS13" s="46">
        <f>SUM(AS3:AT11)</f>
        <v>0</v>
      </c>
      <c r="AT13" s="46"/>
      <c r="AU13" s="46">
        <f>SUM(AU3:AV11)</f>
        <v>0</v>
      </c>
      <c r="AV13" s="46"/>
      <c r="AW13" s="46">
        <f>SUM(AW3:AX11)</f>
        <v>0</v>
      </c>
      <c r="AX13" s="46"/>
    </row>
    <row r="14" spans="2:50" ht="15" customHeight="1" x14ac:dyDescent="0.25">
      <c r="E14" s="64" t="s">
        <v>23</v>
      </c>
      <c r="F14" s="64"/>
      <c r="G14" s="64"/>
      <c r="H14" s="61">
        <f>ROUND(H12*0.615028,0)</f>
        <v>0</v>
      </c>
      <c r="I14" s="61"/>
      <c r="J14" s="61">
        <f>ROUND(J12*0.679546,0)</f>
        <v>0</v>
      </c>
      <c r="K14" s="61"/>
      <c r="L14" s="61">
        <f>ROUND(L12*0.611985,0)</f>
        <v>0</v>
      </c>
      <c r="M14" s="61"/>
      <c r="N14" s="61">
        <f>ROUND(N12*0.613709,0)</f>
        <v>0</v>
      </c>
      <c r="O14" s="61"/>
      <c r="P14" s="61">
        <f>ROUND(P12*0.611985,0)</f>
        <v>0</v>
      </c>
      <c r="Q14" s="61"/>
      <c r="R14" s="61">
        <f>ROUND(R12*0.613709,0)</f>
        <v>0</v>
      </c>
      <c r="S14" s="61"/>
      <c r="T14" s="61">
        <f>ROUND(T12*0.607841,0)</f>
        <v>0</v>
      </c>
      <c r="U14" s="61"/>
      <c r="V14" s="61">
        <f>V12</f>
        <v>3</v>
      </c>
      <c r="W14" s="61"/>
    </row>
    <row r="15" spans="2:50" ht="15" customHeight="1" x14ac:dyDescent="0.25">
      <c r="E15" s="65" t="s">
        <v>24</v>
      </c>
      <c r="F15" s="65"/>
      <c r="G15" s="65"/>
      <c r="H15" s="61">
        <f>ROUND(H12*0.422703,0)</f>
        <v>0</v>
      </c>
      <c r="I15" s="61"/>
      <c r="J15" s="61">
        <f>ROUND(J12*0.520726,0)</f>
        <v>0</v>
      </c>
      <c r="K15" s="61"/>
      <c r="L15" s="61">
        <f>ROUND(L12*0.418289,0)</f>
        <v>0</v>
      </c>
      <c r="M15" s="61"/>
      <c r="N15" s="61">
        <f>ROUND(N12*0.417165,0)</f>
        <v>0</v>
      </c>
      <c r="O15" s="61"/>
      <c r="P15" s="61">
        <f>ROUND(P12*0.418289,0)</f>
        <v>0</v>
      </c>
      <c r="Q15" s="61"/>
      <c r="R15" s="61">
        <f>ROUND(R12*0.417165,0)</f>
        <v>0</v>
      </c>
      <c r="S15" s="61"/>
      <c r="T15" s="61">
        <f>ROUND(T12*0.412618,0)</f>
        <v>0</v>
      </c>
      <c r="U15" s="61"/>
      <c r="V15" s="61">
        <f>V12</f>
        <v>3</v>
      </c>
      <c r="W15" s="61"/>
    </row>
    <row r="16" spans="2:50" ht="15" customHeight="1" x14ac:dyDescent="0.25">
      <c r="E16" s="64" t="s">
        <v>25</v>
      </c>
      <c r="F16" s="64"/>
      <c r="G16" s="64"/>
      <c r="H16" s="61">
        <f>ROUND(H12*0.230372,0)</f>
        <v>0</v>
      </c>
      <c r="I16" s="61"/>
      <c r="J16" s="61">
        <f>ROUND(J12*0.31995,0)</f>
        <v>0</v>
      </c>
      <c r="K16" s="61"/>
      <c r="L16" s="61">
        <f>ROUND(L12*0.221531,0)</f>
        <v>0</v>
      </c>
      <c r="M16" s="61"/>
      <c r="N16" s="61">
        <f>ROUND(N12*0.226631,0)</f>
        <v>0</v>
      </c>
      <c r="O16" s="61"/>
      <c r="P16" s="61">
        <f>ROUND(P12*0.221531,0)</f>
        <v>0</v>
      </c>
      <c r="Q16" s="61"/>
      <c r="R16" s="61">
        <f>ROUND(R12*0.226631,0)</f>
        <v>0</v>
      </c>
      <c r="S16" s="61"/>
      <c r="T16" s="61">
        <f>ROUND(T12*0.217065,0)</f>
        <v>0</v>
      </c>
      <c r="U16" s="61"/>
      <c r="V16" s="61">
        <f>V12</f>
        <v>3</v>
      </c>
      <c r="W16" s="61"/>
    </row>
    <row r="17" spans="2:27" ht="15" customHeight="1" x14ac:dyDescent="0.25">
      <c r="E17" s="65" t="s">
        <v>26</v>
      </c>
      <c r="F17" s="65"/>
      <c r="G17" s="65"/>
      <c r="H17" s="61">
        <f>ROUND(H12*0.038519,0)</f>
        <v>0</v>
      </c>
      <c r="I17" s="61"/>
      <c r="J17" s="61">
        <f>ROUND(J12*0.079918,0)</f>
        <v>0</v>
      </c>
      <c r="K17" s="61"/>
      <c r="L17" s="61">
        <f>ROUND(L12*0.028041,0)</f>
        <v>0</v>
      </c>
      <c r="M17" s="61"/>
      <c r="N17" s="61">
        <f>ROUND(N12*0.033619,0)</f>
        <v>0</v>
      </c>
      <c r="O17" s="61"/>
      <c r="P17" s="61">
        <f>ROUND(P12*0.028041,0)</f>
        <v>0</v>
      </c>
      <c r="Q17" s="61"/>
      <c r="R17" s="61">
        <f>ROUND(R12*0.033619,0)</f>
        <v>0</v>
      </c>
      <c r="S17" s="61"/>
      <c r="T17" s="61">
        <f>ROUND(T12*0.020329,0)</f>
        <v>0</v>
      </c>
      <c r="U17" s="61"/>
      <c r="V17" s="61">
        <f>V12</f>
        <v>3</v>
      </c>
      <c r="W17" s="61"/>
    </row>
    <row r="18" spans="2:27" ht="15" customHeight="1" x14ac:dyDescent="0.25">
      <c r="G18" s="17"/>
    </row>
    <row r="19" spans="2:27" ht="15" customHeight="1" x14ac:dyDescent="0.25">
      <c r="G19" s="16"/>
      <c r="H19" s="55" t="s">
        <v>125</v>
      </c>
      <c r="I19" s="55"/>
      <c r="J19" s="55"/>
      <c r="K19" s="55"/>
      <c r="L19" s="55"/>
      <c r="M19" s="55"/>
      <c r="N19" s="55"/>
      <c r="O19" s="55"/>
      <c r="P19" s="55"/>
      <c r="Q19" s="55"/>
      <c r="R19" s="55"/>
      <c r="S19" s="55"/>
      <c r="T19" s="55"/>
      <c r="U19" s="55"/>
      <c r="V19" s="55"/>
      <c r="W19" s="55"/>
    </row>
    <row r="20" spans="2:27" ht="15" customHeight="1" x14ac:dyDescent="0.25">
      <c r="E20" s="46" t="s">
        <v>27</v>
      </c>
      <c r="F20" s="46"/>
      <c r="G20" s="46"/>
      <c r="H20" s="62" t="str">
        <f>IF(C87&gt;(6/7),"S",IF(C87&gt;(5/7),"A",IF(C87&gt;(4/7),"B",IF(C87&gt;(3/7),"C",IF(C87&gt;(2/7),"D",IF(C87&gt;(1/7),"E","F"))))))</f>
        <v>F</v>
      </c>
      <c r="I20" s="62"/>
      <c r="J20" s="62" t="str">
        <f>IF(D87&gt;(6/7),"S",IF(D87&gt;(5/7),"A",IF(D87&gt;(4/7),"B",IF(D87&gt;(3/7),"C",IF(D87&gt;(2/7),"D",IF(D87&gt;(1/7),"E","F"))))))</f>
        <v>F</v>
      </c>
      <c r="K20" s="62"/>
      <c r="L20" s="62" t="str">
        <f>IF(E87&gt;(6/7),"S",IF(E87&gt;(5/7),"A",IF(E87&gt;(4/7),"B",IF(E87&gt;(3/7),"C",IF(E87&gt;(2/7),"D",IF(E87&gt;(1/7),"E","F"))))))</f>
        <v>F</v>
      </c>
      <c r="M20" s="62"/>
      <c r="N20" s="62" t="str">
        <f>IF(F87&gt;(6/7),"S",IF(F87&gt;(5/7),"A",IF(F87&gt;(4/7),"B",IF(F87&gt;(3/7),"C",IF(F87&gt;(2/7),"D",IF(F87&gt;(1/7),"E","F"))))))</f>
        <v>F</v>
      </c>
      <c r="O20" s="62"/>
      <c r="P20" s="62" t="str">
        <f>IF(G87&gt;(6/7),"S",IF(G87&gt;(5/7),"A",IF(G87&gt;(4/7),"B",IF(G87&gt;(3/7),"C",IF(G87&gt;(2/7),"D",IF(G87&gt;(1/7),"E","F"))))))</f>
        <v>F</v>
      </c>
      <c r="Q20" s="62"/>
      <c r="R20" s="62" t="str">
        <f>IF(H87&gt;(6/7),"S",IF(H87&gt;(5/7),"A",IF(H87&gt;(4/7),"B",IF(H87&gt;(3/7),"C",IF(H87&gt;(2/7),"D",IF(H87&gt;(1/7),"E","F"))))))</f>
        <v>F</v>
      </c>
      <c r="S20" s="62"/>
      <c r="T20" s="62" t="str">
        <f>IF(I87&gt;(6/7),"S",IF(I87&gt;(5/7),"A",IF(I87&gt;(4/7),"B",IF(I87&gt;(3/7),"C",IF(I87&gt;(2/7),"D",IF(I87&gt;(1/7),"E","F"))))))</f>
        <v>F</v>
      </c>
      <c r="U20" s="62"/>
      <c r="V20" s="79" t="str">
        <f>IF(Z12&gt;120%,"S",IF(Z12&gt;110%,"A",IF(Z12&gt;100%,"B",IF(Z12&gt;90%,"C",IF(Z12&gt;80%,"D",IF(Z12&gt;70%,"E","F"))))))</f>
        <v>F</v>
      </c>
      <c r="W20" s="79"/>
      <c r="Z20" s="78" t="str">
        <f>IF(L87&lt;0.47,"LW",IF(L87&gt;0.53,"HI","OK"))</f>
        <v>LW</v>
      </c>
      <c r="AA20" s="78"/>
    </row>
    <row r="22" spans="2:27" ht="15" customHeight="1" x14ac:dyDescent="0.25">
      <c r="C22" s="16"/>
      <c r="D22" s="16"/>
      <c r="E22" s="16"/>
      <c r="F22" s="16"/>
      <c r="H22" s="55" t="s">
        <v>155</v>
      </c>
      <c r="I22" s="55"/>
      <c r="J22" s="55"/>
      <c r="K22" s="55"/>
      <c r="L22" s="55"/>
      <c r="M22" s="55"/>
      <c r="N22" s="55"/>
      <c r="O22" s="55"/>
      <c r="P22" s="55"/>
      <c r="Q22" s="55"/>
      <c r="R22" s="55"/>
      <c r="S22" s="55"/>
      <c r="T22" s="55"/>
      <c r="U22" s="55"/>
      <c r="V22" s="55"/>
      <c r="W22" s="55"/>
    </row>
    <row r="23" spans="2:27" ht="15" customHeight="1" x14ac:dyDescent="0.25">
      <c r="C23" s="12"/>
      <c r="H23" s="46" t="s">
        <v>13</v>
      </c>
      <c r="I23" s="46"/>
      <c r="J23" s="46" t="s">
        <v>14</v>
      </c>
      <c r="K23" s="46"/>
      <c r="L23" s="46" t="s">
        <v>15</v>
      </c>
      <c r="M23" s="46"/>
      <c r="N23" s="46" t="s">
        <v>16</v>
      </c>
      <c r="O23" s="46"/>
      <c r="P23" s="46" t="s">
        <v>17</v>
      </c>
      <c r="Q23" s="46"/>
      <c r="R23" s="46" t="s">
        <v>18</v>
      </c>
      <c r="S23" s="46"/>
      <c r="T23" s="46" t="s">
        <v>19</v>
      </c>
      <c r="U23" s="46"/>
      <c r="V23" s="46" t="s">
        <v>20</v>
      </c>
      <c r="W23" s="46"/>
    </row>
    <row r="24" spans="2:27" ht="15" customHeight="1" x14ac:dyDescent="0.25">
      <c r="B24" s="52"/>
      <c r="C24" s="52"/>
      <c r="D24" s="52"/>
      <c r="E24" s="52"/>
      <c r="F24" s="52"/>
      <c r="G24" s="52"/>
      <c r="H24" s="45" t="e">
        <f>MROUND(C81,5)/100</f>
        <v>#NUM!</v>
      </c>
      <c r="I24" s="45"/>
      <c r="J24" s="45" t="e">
        <f>MROUND(D81,5)/100</f>
        <v>#NUM!</v>
      </c>
      <c r="K24" s="45"/>
      <c r="L24" s="45" t="e">
        <f>MROUND(E81,5)/100</f>
        <v>#NUM!</v>
      </c>
      <c r="M24" s="45"/>
      <c r="N24" s="45" t="e">
        <f>MROUND(F81,5)/100</f>
        <v>#NUM!</v>
      </c>
      <c r="O24" s="45"/>
      <c r="P24" s="45" t="e">
        <f>MROUND(G81,5)/100</f>
        <v>#NUM!</v>
      </c>
      <c r="Q24" s="45"/>
      <c r="R24" s="45" t="e">
        <f>MROUND(H81,5)/100</f>
        <v>#NUM!</v>
      </c>
      <c r="S24" s="45"/>
      <c r="T24" s="45" t="e">
        <f>MROUND(I81,5)/100</f>
        <v>#NUM!</v>
      </c>
      <c r="U24" s="45"/>
      <c r="V24" s="45">
        <f>Z12</f>
        <v>0</v>
      </c>
      <c r="W24" s="45"/>
    </row>
    <row r="25" spans="2:27" ht="15" customHeight="1" x14ac:dyDescent="0.25">
      <c r="B25" s="52"/>
      <c r="C25" s="52"/>
      <c r="D25" s="52"/>
      <c r="E25" s="52"/>
      <c r="F25" s="52"/>
      <c r="G25" s="52"/>
      <c r="H25" s="45" t="e">
        <f>IF(H6="Freelancer",H24+25%,IF(H6="Physical",H24+20%,H24+15%))</f>
        <v>#NUM!</v>
      </c>
      <c r="I25" s="45"/>
      <c r="J25" s="45" t="e">
        <f>IF(H6="Freelancer",J24+5%,IF(H6="Physical",J24+10%,J24+15%))</f>
        <v>#NUM!</v>
      </c>
      <c r="K25" s="45"/>
      <c r="L25" s="45" t="e">
        <f>L24+10%</f>
        <v>#NUM!</v>
      </c>
      <c r="M25" s="45"/>
      <c r="N25" s="45" t="e">
        <f>N24+10%</f>
        <v>#NUM!</v>
      </c>
      <c r="O25" s="45"/>
      <c r="P25" s="45" t="e">
        <f>P24+10%</f>
        <v>#NUM!</v>
      </c>
      <c r="Q25" s="45"/>
      <c r="R25" s="45" t="e">
        <f>R24+10%</f>
        <v>#NUM!</v>
      </c>
      <c r="S25" s="45"/>
      <c r="T25" s="45" t="e">
        <f>T24+10%</f>
        <v>#NUM!</v>
      </c>
      <c r="U25" s="45"/>
      <c r="V25" s="45">
        <f>V24</f>
        <v>0</v>
      </c>
      <c r="W25" s="45"/>
    </row>
    <row r="26" spans="2:27" ht="15" customHeight="1" x14ac:dyDescent="0.25">
      <c r="B26" s="52"/>
      <c r="C26" s="52"/>
      <c r="D26" s="52"/>
      <c r="E26" s="52"/>
      <c r="F26" s="52"/>
      <c r="G26" s="52"/>
      <c r="H26" s="45" t="e">
        <f>H25+20%</f>
        <v>#NUM!</v>
      </c>
      <c r="I26" s="45"/>
      <c r="J26" s="45" t="e">
        <f>J25+10%</f>
        <v>#NUM!</v>
      </c>
      <c r="K26" s="45"/>
      <c r="L26" s="45" t="e">
        <f>L25+10%</f>
        <v>#NUM!</v>
      </c>
      <c r="M26" s="45"/>
      <c r="N26" s="45" t="e">
        <f>N25+10%</f>
        <v>#NUM!</v>
      </c>
      <c r="O26" s="45"/>
      <c r="P26" s="45" t="e">
        <f>P25+10%</f>
        <v>#NUM!</v>
      </c>
      <c r="Q26" s="45"/>
      <c r="R26" s="45" t="e">
        <f>R25+10%</f>
        <v>#NUM!</v>
      </c>
      <c r="S26" s="45"/>
      <c r="T26" s="45" t="e">
        <f>T25+10%</f>
        <v>#NUM!</v>
      </c>
      <c r="U26" s="45"/>
      <c r="V26" s="45">
        <f>V25</f>
        <v>0</v>
      </c>
      <c r="W26" s="45"/>
    </row>
    <row r="27" spans="2:27" ht="15" customHeight="1" x14ac:dyDescent="0.25">
      <c r="B27" s="52"/>
      <c r="C27" s="52"/>
      <c r="D27" s="52"/>
      <c r="E27" s="52"/>
      <c r="F27" s="52"/>
      <c r="G27" s="52"/>
      <c r="H27" s="45" t="e">
        <f>IF(H6="Freelancer",H26+25%,IF(H6="Physical",H26+20%,H26+15%))</f>
        <v>#NUM!</v>
      </c>
      <c r="I27" s="45"/>
      <c r="J27" s="45" t="e">
        <f>IF(H6="Freelancer",J26+5%,IF(H6="Physical",J26+10%,J26+15%))</f>
        <v>#NUM!</v>
      </c>
      <c r="K27" s="45"/>
      <c r="L27" s="45" t="e">
        <f>L26+10%</f>
        <v>#NUM!</v>
      </c>
      <c r="M27" s="45"/>
      <c r="N27" s="45" t="e">
        <f>N26+10%</f>
        <v>#NUM!</v>
      </c>
      <c r="O27" s="45"/>
      <c r="P27" s="45" t="e">
        <f>P26+10%</f>
        <v>#NUM!</v>
      </c>
      <c r="Q27" s="45"/>
      <c r="R27" s="45" t="e">
        <f>R26+10%</f>
        <v>#NUM!</v>
      </c>
      <c r="S27" s="45"/>
      <c r="T27" s="45" t="e">
        <f>T26+10%</f>
        <v>#NUM!</v>
      </c>
      <c r="U27" s="45"/>
      <c r="V27" s="45">
        <f>V26</f>
        <v>0</v>
      </c>
      <c r="W27" s="45"/>
    </row>
    <row r="28" spans="2:27" ht="15" customHeight="1" x14ac:dyDescent="0.25">
      <c r="B28" s="52"/>
      <c r="C28" s="52"/>
      <c r="D28" s="52"/>
      <c r="E28" s="52"/>
      <c r="F28" s="52"/>
      <c r="G28" s="52"/>
      <c r="H28" s="45" t="e">
        <f>H27+20%</f>
        <v>#NUM!</v>
      </c>
      <c r="I28" s="45"/>
      <c r="J28" s="45" t="e">
        <f>J27+10%</f>
        <v>#NUM!</v>
      </c>
      <c r="K28" s="45"/>
      <c r="L28" s="45" t="e">
        <f>L27+10%</f>
        <v>#NUM!</v>
      </c>
      <c r="M28" s="45"/>
      <c r="N28" s="45" t="e">
        <f>N27+10%</f>
        <v>#NUM!</v>
      </c>
      <c r="O28" s="45"/>
      <c r="P28" s="45" t="e">
        <f>P27+10%</f>
        <v>#NUM!</v>
      </c>
      <c r="Q28" s="45"/>
      <c r="R28" s="45" t="e">
        <f>R27+10%</f>
        <v>#NUM!</v>
      </c>
      <c r="S28" s="45"/>
      <c r="T28" s="45" t="e">
        <f>T27+10%</f>
        <v>#NUM!</v>
      </c>
      <c r="U28" s="45"/>
      <c r="V28" s="45">
        <f>V27</f>
        <v>0</v>
      </c>
      <c r="W28" s="45"/>
    </row>
    <row r="29" spans="2:27" ht="15" customHeight="1" x14ac:dyDescent="0.25">
      <c r="C29" s="4"/>
      <c r="G29" s="5"/>
      <c r="I29" s="5"/>
      <c r="K29" s="5"/>
      <c r="M29" s="5"/>
      <c r="O29" s="5"/>
      <c r="Q29" s="5"/>
      <c r="S29" s="5"/>
      <c r="U29" s="5"/>
    </row>
    <row r="30" spans="2:27" ht="15" customHeight="1" x14ac:dyDescent="0.25">
      <c r="H30" s="46" t="s">
        <v>13</v>
      </c>
      <c r="I30" s="46"/>
      <c r="J30" s="46" t="s">
        <v>14</v>
      </c>
      <c r="K30" s="46"/>
      <c r="L30" s="46" t="s">
        <v>15</v>
      </c>
      <c r="M30" s="46"/>
      <c r="N30" s="46" t="s">
        <v>16</v>
      </c>
      <c r="O30" s="46"/>
      <c r="P30" s="46" t="s">
        <v>17</v>
      </c>
      <c r="Q30" s="46"/>
      <c r="R30" s="46" t="s">
        <v>18</v>
      </c>
      <c r="S30" s="46"/>
      <c r="T30" s="46" t="s">
        <v>19</v>
      </c>
      <c r="U30" s="46"/>
      <c r="V30" s="46" t="s">
        <v>20</v>
      </c>
      <c r="W30" s="46"/>
    </row>
    <row r="31" spans="2:27" ht="15" customHeight="1" x14ac:dyDescent="0.25">
      <c r="B31" s="51" t="s">
        <v>181</v>
      </c>
      <c r="C31" s="51"/>
      <c r="D31" s="51"/>
      <c r="E31" s="51"/>
      <c r="F31" s="51"/>
      <c r="G31" s="51"/>
      <c r="H31" s="47" t="e">
        <f>FLOOR(H12*H28,1)</f>
        <v>#NUM!</v>
      </c>
      <c r="I31" s="47"/>
      <c r="J31" s="47" t="e">
        <f>FLOOR(J12*J28,1)</f>
        <v>#NUM!</v>
      </c>
      <c r="K31" s="47"/>
      <c r="L31" s="47" t="e">
        <f>FLOOR(L12*L28,1)</f>
        <v>#NUM!</v>
      </c>
      <c r="M31" s="47"/>
      <c r="N31" s="47" t="e">
        <f>FLOOR(N12*N28,1)</f>
        <v>#NUM!</v>
      </c>
      <c r="O31" s="47"/>
      <c r="P31" s="47" t="e">
        <f>FLOOR(P12*P28,1)</f>
        <v>#NUM!</v>
      </c>
      <c r="Q31" s="47"/>
      <c r="R31" s="47" t="e">
        <f>FLOOR(R12*R28,1)</f>
        <v>#NUM!</v>
      </c>
      <c r="S31" s="47"/>
      <c r="T31" s="47" t="e">
        <f>FLOOR(T12*T28,1)</f>
        <v>#NUM!</v>
      </c>
      <c r="U31" s="47"/>
      <c r="V31" s="47">
        <f>FLOOR(V12*V28,1)</f>
        <v>0</v>
      </c>
      <c r="W31" s="47"/>
    </row>
    <row r="32" spans="2:27" ht="15" customHeight="1" x14ac:dyDescent="0.25">
      <c r="B32" s="48" t="s">
        <v>180</v>
      </c>
      <c r="C32" s="48"/>
      <c r="D32" s="48"/>
      <c r="E32" s="48"/>
      <c r="F32" s="48"/>
      <c r="G32" s="48"/>
      <c r="H32" s="49" t="e">
        <f>(H12+AI13)*H28</f>
        <v>#NUM!</v>
      </c>
      <c r="I32" s="49"/>
      <c r="J32" s="49" t="e">
        <f>(J12+AK13)*J28</f>
        <v>#NUM!</v>
      </c>
      <c r="K32" s="49"/>
      <c r="L32" s="49" t="e">
        <f>(L12+AM13)*L28</f>
        <v>#NUM!</v>
      </c>
      <c r="M32" s="49"/>
      <c r="N32" s="49" t="e">
        <f>(N12+AO13)*N28</f>
        <v>#NUM!</v>
      </c>
      <c r="O32" s="49"/>
      <c r="P32" s="49" t="e">
        <f>(P12+AQ13)*P28</f>
        <v>#NUM!</v>
      </c>
      <c r="Q32" s="49"/>
      <c r="R32" s="49" t="e">
        <f>(R12+AS13)*R28</f>
        <v>#NUM!</v>
      </c>
      <c r="S32" s="49"/>
      <c r="T32" s="49" t="e">
        <f>(T12+AU13)*T28</f>
        <v>#NUM!</v>
      </c>
      <c r="U32" s="49"/>
      <c r="V32" s="49">
        <f>(V12+AW13)*V28</f>
        <v>0</v>
      </c>
      <c r="W32" s="49"/>
    </row>
    <row r="33" spans="1:48" ht="15" customHeight="1" x14ac:dyDescent="0.25">
      <c r="B33" s="54" t="str">
        <f>CONCATENATE(M6," equipped:")</f>
        <v xml:space="preserve"> equipped:</v>
      </c>
      <c r="C33" s="54"/>
      <c r="D33" s="54"/>
      <c r="E33" s="54"/>
      <c r="F33" s="54"/>
      <c r="G33" s="54"/>
      <c r="H33" s="57"/>
      <c r="I33" s="57"/>
      <c r="J33" s="57"/>
      <c r="K33" s="57"/>
      <c r="L33" s="57"/>
      <c r="M33" s="57"/>
      <c r="N33" s="57"/>
      <c r="O33" s="57"/>
      <c r="P33" s="57"/>
      <c r="Q33" s="57"/>
      <c r="R33" s="57"/>
      <c r="S33" s="57"/>
      <c r="T33" s="57"/>
      <c r="U33" s="57"/>
      <c r="V33" s="57"/>
      <c r="W33" s="57"/>
    </row>
    <row r="34" spans="1:48" ht="15" customHeight="1" x14ac:dyDescent="0.25">
      <c r="B34" s="48" t="str">
        <f>CONCATENATE(P6, " equipped:")</f>
        <v xml:space="preserve"> equipped:</v>
      </c>
      <c r="C34" s="48"/>
      <c r="D34" s="48"/>
      <c r="E34" s="48"/>
      <c r="F34" s="48"/>
      <c r="G34" s="48"/>
      <c r="H34" s="56"/>
      <c r="I34" s="56"/>
      <c r="J34" s="56"/>
      <c r="K34" s="56"/>
      <c r="L34" s="56"/>
      <c r="M34" s="56"/>
      <c r="N34" s="56"/>
      <c r="O34" s="56"/>
      <c r="P34" s="56"/>
      <c r="Q34" s="56"/>
      <c r="R34" s="56"/>
      <c r="S34" s="56"/>
      <c r="T34" s="56"/>
      <c r="U34" s="56"/>
      <c r="V34" s="56"/>
      <c r="W34" s="56"/>
    </row>
    <row r="35" spans="1:48" ht="15" customHeight="1" x14ac:dyDescent="0.25">
      <c r="B35" s="51" t="str">
        <f>CONCATENATE(S6, " equipped:")</f>
        <v xml:space="preserve"> equipped:</v>
      </c>
      <c r="C35" s="51"/>
      <c r="D35" s="51"/>
      <c r="E35" s="51"/>
      <c r="F35" s="51"/>
      <c r="G35" s="51"/>
      <c r="H35" s="57"/>
      <c r="I35" s="57"/>
      <c r="J35" s="57"/>
      <c r="K35" s="57"/>
      <c r="L35" s="57"/>
      <c r="M35" s="57"/>
      <c r="N35" s="57"/>
      <c r="O35" s="57"/>
      <c r="P35" s="57"/>
      <c r="Q35" s="57"/>
      <c r="R35" s="57"/>
      <c r="S35" s="57"/>
      <c r="T35" s="57"/>
      <c r="U35" s="57"/>
      <c r="V35" s="57"/>
      <c r="W35" s="57"/>
    </row>
    <row r="36" spans="1:48" ht="15" customHeight="1" x14ac:dyDescent="0.25">
      <c r="B36" s="55" t="str">
        <f>IF(H6="Caster","",CONCATENATE(V6, " equipped:"))</f>
        <v xml:space="preserve"> equipped:</v>
      </c>
      <c r="C36" s="55"/>
      <c r="D36" s="55"/>
      <c r="E36" s="55"/>
      <c r="F36" s="55"/>
      <c r="G36" s="55"/>
      <c r="H36" s="58"/>
      <c r="I36" s="58"/>
      <c r="J36" s="58"/>
      <c r="K36" s="58"/>
      <c r="L36" s="58"/>
      <c r="M36" s="58"/>
      <c r="N36" s="58"/>
      <c r="O36" s="58"/>
      <c r="P36" s="58"/>
      <c r="Q36" s="58"/>
      <c r="R36" s="58"/>
      <c r="S36" s="58"/>
      <c r="T36" s="58"/>
      <c r="U36" s="58"/>
      <c r="V36" s="58"/>
      <c r="W36" s="58"/>
    </row>
    <row r="37" spans="1:48" ht="15" customHeight="1" x14ac:dyDescent="0.25">
      <c r="B37" s="55" t="str">
        <f>IF(H6="Freelancer",CONCATENATE(Y6, " equipped:"),"")</f>
        <v/>
      </c>
      <c r="C37" s="55"/>
      <c r="D37" s="55"/>
      <c r="E37" s="55"/>
      <c r="F37" s="55"/>
      <c r="G37" s="55"/>
      <c r="H37" s="58"/>
      <c r="I37" s="58"/>
      <c r="J37" s="58"/>
      <c r="K37" s="58"/>
      <c r="L37" s="58"/>
      <c r="M37" s="58"/>
      <c r="N37" s="58"/>
      <c r="O37" s="58"/>
      <c r="P37" s="58"/>
      <c r="Q37" s="58"/>
      <c r="R37" s="58"/>
      <c r="S37" s="58"/>
      <c r="T37" s="58"/>
      <c r="U37" s="58"/>
      <c r="V37" s="58"/>
      <c r="W37" s="58"/>
    </row>
    <row r="38" spans="1:48" s="6" customFormat="1" ht="15" customHeight="1" x14ac:dyDescent="0.25"/>
    <row r="40" spans="1:48" ht="15" customHeight="1" x14ac:dyDescent="0.25">
      <c r="B40" s="53" t="s">
        <v>29</v>
      </c>
      <c r="C40" s="53"/>
      <c r="D40" s="53"/>
      <c r="E40" s="53"/>
      <c r="F40" s="53"/>
      <c r="G40" s="53"/>
      <c r="H40" t="s">
        <v>30</v>
      </c>
      <c r="AQ40" s="59" t="s">
        <v>73</v>
      </c>
      <c r="AR40" s="59"/>
      <c r="AS40" s="59"/>
      <c r="AT40" s="59"/>
      <c r="AU40" s="59">
        <v>846</v>
      </c>
      <c r="AV40" s="59"/>
    </row>
    <row r="41" spans="1:48" ht="15" customHeight="1" x14ac:dyDescent="0.25">
      <c r="B41" s="14"/>
      <c r="C41" s="14"/>
      <c r="H41" t="s">
        <v>31</v>
      </c>
      <c r="AQ41" s="59" t="s">
        <v>74</v>
      </c>
      <c r="AR41" s="59"/>
      <c r="AS41" s="59"/>
      <c r="AT41" s="59"/>
      <c r="AU41" s="59">
        <v>702</v>
      </c>
      <c r="AV41" s="59"/>
    </row>
    <row r="42" spans="1:48" ht="15" customHeight="1" x14ac:dyDescent="0.25">
      <c r="B42" s="14"/>
      <c r="C42" s="14"/>
      <c r="H42" t="s">
        <v>32</v>
      </c>
    </row>
    <row r="43" spans="1:48" ht="15" customHeight="1" x14ac:dyDescent="0.25">
      <c r="B43" s="14"/>
      <c r="C43" s="14"/>
      <c r="H43" t="s">
        <v>33</v>
      </c>
    </row>
    <row r="44" spans="1:48" ht="15" customHeight="1" x14ac:dyDescent="0.25">
      <c r="B44" s="14"/>
      <c r="C44" s="14"/>
      <c r="H44" t="s">
        <v>34</v>
      </c>
    </row>
    <row r="45" spans="1:48" ht="15" customHeight="1" x14ac:dyDescent="0.25">
      <c r="B45" s="14"/>
      <c r="C45" s="14"/>
    </row>
    <row r="46" spans="1:48" ht="15" customHeight="1" x14ac:dyDescent="0.25">
      <c r="B46" s="53" t="s">
        <v>35</v>
      </c>
      <c r="C46" s="53"/>
      <c r="D46" s="53"/>
      <c r="E46" s="53"/>
      <c r="F46" s="53"/>
      <c r="G46" s="53"/>
      <c r="H46" t="s">
        <v>36</v>
      </c>
      <c r="AQ46" s="59" t="s">
        <v>73</v>
      </c>
      <c r="AR46" s="59"/>
      <c r="AS46" s="59"/>
      <c r="AT46" s="59"/>
      <c r="AU46" s="59">
        <v>295</v>
      </c>
      <c r="AV46" s="59"/>
    </row>
    <row r="47" spans="1:48" ht="15" customHeight="1" x14ac:dyDescent="0.25">
      <c r="A47" s="1"/>
      <c r="B47" s="14"/>
      <c r="C47" s="14"/>
      <c r="H47" t="s">
        <v>37</v>
      </c>
      <c r="AQ47" s="59" t="s">
        <v>74</v>
      </c>
      <c r="AR47" s="59"/>
      <c r="AS47" s="59"/>
      <c r="AT47" s="59"/>
      <c r="AU47" s="59">
        <v>230</v>
      </c>
      <c r="AV47" s="59"/>
    </row>
    <row r="48" spans="1:48" ht="15" customHeight="1" x14ac:dyDescent="0.25">
      <c r="B48" s="14"/>
      <c r="C48" s="14"/>
      <c r="H48" t="s">
        <v>38</v>
      </c>
    </row>
    <row r="49" spans="2:48" ht="15" customHeight="1" x14ac:dyDescent="0.25">
      <c r="B49" s="14"/>
      <c r="C49" s="14"/>
      <c r="H49" t="s">
        <v>39</v>
      </c>
    </row>
    <row r="50" spans="2:48" ht="15" customHeight="1" x14ac:dyDescent="0.25">
      <c r="B50" s="14"/>
      <c r="C50" s="14"/>
      <c r="H50" t="s">
        <v>40</v>
      </c>
    </row>
    <row r="51" spans="2:48" ht="15" customHeight="1" x14ac:dyDescent="0.25">
      <c r="B51" s="14"/>
      <c r="C51" s="14"/>
    </row>
    <row r="52" spans="2:48" ht="15" customHeight="1" x14ac:dyDescent="0.25">
      <c r="B52" s="53" t="s">
        <v>41</v>
      </c>
      <c r="C52" s="53"/>
      <c r="D52" s="53"/>
      <c r="E52" s="53"/>
      <c r="F52" s="53"/>
      <c r="G52" s="53"/>
      <c r="H52" t="s">
        <v>42</v>
      </c>
      <c r="AQ52" s="59" t="s">
        <v>73</v>
      </c>
      <c r="AR52" s="59"/>
      <c r="AS52" s="59"/>
      <c r="AT52" s="59"/>
      <c r="AU52" s="59">
        <v>399</v>
      </c>
      <c r="AV52" s="59"/>
    </row>
    <row r="53" spans="2:48" ht="15" customHeight="1" x14ac:dyDescent="0.25">
      <c r="B53" s="14"/>
      <c r="C53" s="14"/>
      <c r="H53" t="s">
        <v>43</v>
      </c>
      <c r="AQ53" s="59" t="s">
        <v>74</v>
      </c>
      <c r="AR53" s="59"/>
      <c r="AS53" s="59"/>
      <c r="AT53" s="59"/>
      <c r="AU53" s="59">
        <v>337</v>
      </c>
      <c r="AV53" s="59"/>
    </row>
    <row r="54" spans="2:48" ht="15" customHeight="1" x14ac:dyDescent="0.25">
      <c r="B54" s="14"/>
      <c r="C54" s="14"/>
      <c r="H54" t="s">
        <v>44</v>
      </c>
    </row>
    <row r="55" spans="2:48" ht="15" customHeight="1" x14ac:dyDescent="0.25">
      <c r="B55" s="14"/>
      <c r="C55" s="14"/>
    </row>
    <row r="56" spans="2:48" ht="15" customHeight="1" x14ac:dyDescent="0.25">
      <c r="B56" s="53" t="s">
        <v>45</v>
      </c>
      <c r="C56" s="53"/>
      <c r="D56" s="53"/>
      <c r="E56" s="53"/>
      <c r="F56" s="53"/>
      <c r="G56" s="53"/>
      <c r="H56" t="s">
        <v>46</v>
      </c>
      <c r="AQ56" s="59" t="s">
        <v>73</v>
      </c>
      <c r="AR56" s="59"/>
      <c r="AS56" s="59"/>
      <c r="AT56" s="59"/>
      <c r="AU56" s="59">
        <v>183</v>
      </c>
      <c r="AV56" s="59"/>
    </row>
    <row r="57" spans="2:48" ht="15" customHeight="1" x14ac:dyDescent="0.25">
      <c r="B57" s="14"/>
      <c r="C57" s="14"/>
      <c r="H57" t="s">
        <v>47</v>
      </c>
      <c r="AQ57" s="59" t="s">
        <v>74</v>
      </c>
      <c r="AR57" s="59"/>
      <c r="AS57" s="59"/>
      <c r="AT57" s="59"/>
      <c r="AU57" s="59">
        <v>152</v>
      </c>
      <c r="AV57" s="59"/>
    </row>
    <row r="58" spans="2:48" ht="15" customHeight="1" x14ac:dyDescent="0.25">
      <c r="B58" s="14"/>
      <c r="C58" s="14"/>
      <c r="H58" t="s">
        <v>48</v>
      </c>
    </row>
    <row r="59" spans="2:48" ht="15" customHeight="1" x14ac:dyDescent="0.25">
      <c r="B59" s="14"/>
      <c r="C59" s="14"/>
    </row>
    <row r="60" spans="2:48" ht="15" customHeight="1" x14ac:dyDescent="0.25">
      <c r="B60" s="53" t="s">
        <v>49</v>
      </c>
      <c r="C60" s="53"/>
      <c r="D60" s="53"/>
      <c r="E60" s="53"/>
      <c r="F60" s="53"/>
      <c r="G60" s="53"/>
      <c r="H60" t="s">
        <v>50</v>
      </c>
      <c r="AQ60" s="59" t="s">
        <v>73</v>
      </c>
      <c r="AR60" s="59"/>
      <c r="AS60" s="59"/>
      <c r="AT60" s="59"/>
      <c r="AU60" s="59">
        <v>412</v>
      </c>
      <c r="AV60" s="59"/>
    </row>
    <row r="61" spans="2:48" ht="15" customHeight="1" x14ac:dyDescent="0.25">
      <c r="B61" s="14"/>
      <c r="C61" s="14"/>
      <c r="H61" t="s">
        <v>51</v>
      </c>
      <c r="AQ61" s="59" t="s">
        <v>74</v>
      </c>
      <c r="AR61" s="59"/>
      <c r="AS61" s="59"/>
      <c r="AT61" s="59"/>
      <c r="AU61" s="59">
        <v>348</v>
      </c>
      <c r="AV61" s="59"/>
    </row>
    <row r="62" spans="2:48" ht="15" customHeight="1" x14ac:dyDescent="0.25">
      <c r="B62" s="14"/>
      <c r="C62" s="14"/>
      <c r="H62" t="s">
        <v>52</v>
      </c>
    </row>
    <row r="63" spans="2:48" ht="15" customHeight="1" x14ac:dyDescent="0.25">
      <c r="B63" s="14"/>
      <c r="C63" s="14"/>
    </row>
    <row r="64" spans="2:48" ht="15" customHeight="1" x14ac:dyDescent="0.25">
      <c r="B64" s="53" t="s">
        <v>53</v>
      </c>
      <c r="C64" s="53"/>
      <c r="D64" s="53"/>
      <c r="E64" s="53"/>
      <c r="F64" s="53"/>
      <c r="G64" s="53"/>
      <c r="H64" t="s">
        <v>54</v>
      </c>
      <c r="AQ64" s="59" t="s">
        <v>73</v>
      </c>
      <c r="AR64" s="59"/>
      <c r="AS64" s="59"/>
      <c r="AT64" s="59"/>
      <c r="AU64" s="59">
        <v>191</v>
      </c>
      <c r="AV64" s="59"/>
    </row>
    <row r="65" spans="2:49" ht="15" customHeight="1" x14ac:dyDescent="0.25">
      <c r="B65" s="14"/>
      <c r="C65" s="14"/>
      <c r="H65" t="s">
        <v>55</v>
      </c>
      <c r="AQ65" s="59" t="s">
        <v>74</v>
      </c>
      <c r="AR65" s="59"/>
      <c r="AS65" s="59"/>
      <c r="AT65" s="59"/>
      <c r="AU65" s="59">
        <v>158</v>
      </c>
      <c r="AV65" s="59"/>
    </row>
    <row r="66" spans="2:49" ht="15" customHeight="1" x14ac:dyDescent="0.25">
      <c r="B66" s="14"/>
      <c r="C66" s="14"/>
      <c r="H66" t="s">
        <v>56</v>
      </c>
    </row>
    <row r="67" spans="2:49" ht="15" customHeight="1" x14ac:dyDescent="0.25">
      <c r="B67" s="14"/>
      <c r="C67" s="14"/>
    </row>
    <row r="68" spans="2:49" ht="15" customHeight="1" x14ac:dyDescent="0.25">
      <c r="B68" s="53" t="s">
        <v>57</v>
      </c>
      <c r="C68" s="53"/>
      <c r="D68" s="53"/>
      <c r="E68" s="53"/>
      <c r="F68" s="53"/>
      <c r="G68" s="53"/>
      <c r="H68" t="s">
        <v>58</v>
      </c>
      <c r="AQ68" s="59" t="s">
        <v>73</v>
      </c>
      <c r="AR68" s="59"/>
      <c r="AS68" s="59"/>
      <c r="AT68" s="59"/>
      <c r="AU68" s="59">
        <v>430</v>
      </c>
      <c r="AV68" s="59"/>
    </row>
    <row r="69" spans="2:49" ht="15" customHeight="1" x14ac:dyDescent="0.25">
      <c r="B69" s="59"/>
      <c r="C69" s="59"/>
      <c r="H69" t="s">
        <v>59</v>
      </c>
      <c r="AQ69" s="59" t="s">
        <v>74</v>
      </c>
      <c r="AR69" s="59"/>
      <c r="AS69" s="59"/>
      <c r="AT69" s="59"/>
      <c r="AU69" s="59">
        <v>339</v>
      </c>
      <c r="AV69" s="59"/>
    </row>
    <row r="70" spans="2:49" ht="15" customHeight="1" x14ac:dyDescent="0.25">
      <c r="B70" s="59"/>
      <c r="C70" s="59"/>
      <c r="H70" t="s">
        <v>60</v>
      </c>
    </row>
    <row r="71" spans="2:49" ht="15" customHeight="1" x14ac:dyDescent="0.25">
      <c r="B71" s="14"/>
      <c r="C71" s="14"/>
    </row>
    <row r="72" spans="2:49" ht="15" customHeight="1" x14ac:dyDescent="0.25">
      <c r="B72" s="53" t="s">
        <v>61</v>
      </c>
      <c r="C72" s="53"/>
      <c r="D72" s="53"/>
      <c r="E72" s="53"/>
      <c r="F72" s="53"/>
      <c r="G72" s="53"/>
      <c r="H72" t="s">
        <v>62</v>
      </c>
      <c r="AQ72" s="59" t="s">
        <v>73</v>
      </c>
      <c r="AR72" s="59"/>
      <c r="AS72" s="59"/>
      <c r="AT72" s="59"/>
      <c r="AU72" s="60">
        <v>1.3</v>
      </c>
      <c r="AV72" s="60"/>
      <c r="AW72" t="s">
        <v>126</v>
      </c>
    </row>
    <row r="73" spans="2:49" ht="15" customHeight="1" x14ac:dyDescent="0.25">
      <c r="B73" s="14"/>
      <c r="C73" s="14"/>
      <c r="H73" t="s">
        <v>63</v>
      </c>
      <c r="AQ73" s="59" t="s">
        <v>74</v>
      </c>
      <c r="AR73" s="59"/>
      <c r="AS73" s="59"/>
      <c r="AT73" s="59"/>
      <c r="AU73" s="60">
        <v>0.7</v>
      </c>
      <c r="AV73" s="60"/>
      <c r="AW73" t="s">
        <v>127</v>
      </c>
    </row>
    <row r="74" spans="2:49" ht="15" customHeight="1" x14ac:dyDescent="0.25">
      <c r="B74" s="14"/>
      <c r="C74" s="14"/>
      <c r="H74" t="s">
        <v>64</v>
      </c>
    </row>
    <row r="75" spans="2:49" ht="15" customHeight="1" x14ac:dyDescent="0.25">
      <c r="B75" s="14"/>
      <c r="C75" s="14"/>
      <c r="H75" t="s">
        <v>65</v>
      </c>
    </row>
    <row r="76" spans="2:49" ht="15" customHeight="1" x14ac:dyDescent="0.25">
      <c r="B76" s="14"/>
      <c r="C76" s="14"/>
      <c r="H76" t="s">
        <v>66</v>
      </c>
    </row>
    <row r="77" spans="2:49" ht="15" customHeight="1" x14ac:dyDescent="0.25">
      <c r="B77" s="7"/>
      <c r="C77" s="7"/>
    </row>
    <row r="78" spans="2:49" ht="15" customHeight="1" x14ac:dyDescent="0.25">
      <c r="B78" s="2" t="s">
        <v>9</v>
      </c>
      <c r="C78">
        <v>702</v>
      </c>
      <c r="D78">
        <v>230</v>
      </c>
      <c r="E78">
        <v>337</v>
      </c>
      <c r="F78">
        <v>152</v>
      </c>
      <c r="G78">
        <v>348</v>
      </c>
      <c r="H78">
        <v>158</v>
      </c>
      <c r="I78">
        <v>339</v>
      </c>
      <c r="J78" s="8">
        <v>0.7</v>
      </c>
      <c r="L78" t="s">
        <v>10</v>
      </c>
    </row>
    <row r="79" spans="2:49" ht="15" customHeight="1" x14ac:dyDescent="0.25">
      <c r="B79" s="2" t="s">
        <v>11</v>
      </c>
      <c r="C79">
        <v>144</v>
      </c>
      <c r="D79">
        <v>65</v>
      </c>
      <c r="E79">
        <v>62</v>
      </c>
      <c r="F79">
        <v>31</v>
      </c>
      <c r="G79">
        <v>64</v>
      </c>
      <c r="H79">
        <v>33</v>
      </c>
      <c r="I79">
        <v>91</v>
      </c>
      <c r="J79" s="8">
        <v>0.6</v>
      </c>
      <c r="L79" t="s">
        <v>12</v>
      </c>
    </row>
    <row r="80" spans="2:49" ht="15" customHeight="1" x14ac:dyDescent="0.25">
      <c r="B80" s="7"/>
      <c r="C80" s="7"/>
    </row>
    <row r="81" spans="2:17" ht="15" customHeight="1" x14ac:dyDescent="0.25">
      <c r="C81">
        <f t="shared" ref="C81:J81" si="0">IF(C87&lt;0.5, (C85+((C84-C85)*((C87)*2))), (C84+((C83-C84)*((C87-0.5)*2))))</f>
        <v>-168.75</v>
      </c>
      <c r="D81">
        <f t="shared" si="0"/>
        <v>-142.30769230769229</v>
      </c>
      <c r="E81">
        <f t="shared" si="0"/>
        <v>-196.77419354838707</v>
      </c>
      <c r="F81">
        <f t="shared" si="0"/>
        <v>-62.096774193548384</v>
      </c>
      <c r="G81">
        <f t="shared" si="0"/>
        <v>-196.875</v>
      </c>
      <c r="H81">
        <f t="shared" si="0"/>
        <v>-58.636363636363654</v>
      </c>
      <c r="I81">
        <f t="shared" si="0"/>
        <v>-195.76923076923077</v>
      </c>
      <c r="J81">
        <f t="shared" si="0"/>
        <v>0</v>
      </c>
      <c r="L81" t="s">
        <v>28</v>
      </c>
    </row>
    <row r="83" spans="2:17" ht="15" customHeight="1" x14ac:dyDescent="0.25">
      <c r="C83">
        <v>115</v>
      </c>
      <c r="D83">
        <v>140</v>
      </c>
      <c r="E83">
        <v>115</v>
      </c>
      <c r="F83">
        <v>115</v>
      </c>
      <c r="G83">
        <v>115</v>
      </c>
      <c r="H83">
        <v>115</v>
      </c>
      <c r="I83">
        <v>140</v>
      </c>
      <c r="J83">
        <v>130</v>
      </c>
    </row>
    <row r="84" spans="2:17" ht="15" customHeight="1" x14ac:dyDescent="0.25">
      <c r="C84">
        <v>100</v>
      </c>
      <c r="D84">
        <v>100</v>
      </c>
      <c r="E84">
        <v>100</v>
      </c>
      <c r="F84">
        <v>100</v>
      </c>
      <c r="G84">
        <v>100</v>
      </c>
      <c r="H84">
        <v>100</v>
      </c>
      <c r="I84">
        <v>100</v>
      </c>
      <c r="J84">
        <v>100</v>
      </c>
    </row>
    <row r="85" spans="2:17" ht="15" customHeight="1" x14ac:dyDescent="0.25">
      <c r="C85">
        <v>75</v>
      </c>
      <c r="D85">
        <v>70</v>
      </c>
      <c r="E85">
        <v>75</v>
      </c>
      <c r="F85">
        <v>85</v>
      </c>
      <c r="G85">
        <v>75</v>
      </c>
      <c r="H85">
        <v>85</v>
      </c>
      <c r="I85">
        <v>65</v>
      </c>
      <c r="J85">
        <v>70</v>
      </c>
    </row>
    <row r="87" spans="2:17" ht="15" customHeight="1" x14ac:dyDescent="0.25">
      <c r="C87">
        <f>(H12-C78)/C79</f>
        <v>-4.875</v>
      </c>
      <c r="D87">
        <f>(J12-D78)/D79</f>
        <v>-3.5384615384615383</v>
      </c>
      <c r="E87">
        <f>(L12-E78)/E79</f>
        <v>-5.435483870967742</v>
      </c>
      <c r="F87">
        <f>(N12-F78)/F79</f>
        <v>-4.903225806451613</v>
      </c>
      <c r="G87">
        <f>(P12-G78)/G79</f>
        <v>-5.4375</v>
      </c>
      <c r="H87">
        <f>(R12-H78)/H79</f>
        <v>-4.7878787878787881</v>
      </c>
      <c r="I87">
        <f>(T12-I78)/I79</f>
        <v>-3.7252747252747254</v>
      </c>
      <c r="J87">
        <f>(Z12-J78)/J79</f>
        <v>-1.1666666666666667</v>
      </c>
      <c r="L87" s="53">
        <f>((2*C87)+(2*D87)+(2*E87)+(2*F87)+(2*G87)+(2*H87)+(2*I87)+J87)/15</f>
        <v>-4.4381544083156985</v>
      </c>
      <c r="M87" s="53"/>
      <c r="N87" t="s">
        <v>124</v>
      </c>
    </row>
    <row r="88" spans="2:17" ht="15" customHeight="1" x14ac:dyDescent="0.25">
      <c r="B88" s="7" t="s">
        <v>137</v>
      </c>
      <c r="C88" s="7" t="s">
        <v>138</v>
      </c>
      <c r="D88" t="s">
        <v>139</v>
      </c>
      <c r="G88" t="s">
        <v>1</v>
      </c>
      <c r="H88" t="s">
        <v>3</v>
      </c>
      <c r="I88" t="s">
        <v>2</v>
      </c>
      <c r="J88" t="s">
        <v>144</v>
      </c>
      <c r="K88" t="s">
        <v>4</v>
      </c>
      <c r="O88" t="s">
        <v>146</v>
      </c>
      <c r="P88" t="s">
        <v>147</v>
      </c>
      <c r="Q88" t="s">
        <v>148</v>
      </c>
    </row>
    <row r="89" spans="2:17" ht="15" customHeight="1" x14ac:dyDescent="0.25">
      <c r="B89" t="s">
        <v>140</v>
      </c>
      <c r="C89" t="s">
        <v>140</v>
      </c>
      <c r="D89" t="s">
        <v>83</v>
      </c>
      <c r="G89" t="s">
        <v>145</v>
      </c>
      <c r="H89" t="s">
        <v>145</v>
      </c>
      <c r="I89" t="s">
        <v>145</v>
      </c>
      <c r="J89" t="s">
        <v>145</v>
      </c>
      <c r="K89" t="s">
        <v>145</v>
      </c>
      <c r="O89" t="s">
        <v>146</v>
      </c>
      <c r="P89" t="s">
        <v>151</v>
      </c>
    </row>
    <row r="90" spans="2:17" ht="15" customHeight="1" x14ac:dyDescent="0.25">
      <c r="B90" t="s">
        <v>141</v>
      </c>
      <c r="C90" t="s">
        <v>141</v>
      </c>
      <c r="D90" t="s">
        <v>90</v>
      </c>
      <c r="G90" t="s">
        <v>3</v>
      </c>
      <c r="H90" t="s">
        <v>1</v>
      </c>
      <c r="I90" t="s">
        <v>1</v>
      </c>
      <c r="J90" t="s">
        <v>1</v>
      </c>
      <c r="O90" t="s">
        <v>149</v>
      </c>
      <c r="P90" t="s">
        <v>152</v>
      </c>
    </row>
    <row r="91" spans="2:17" ht="15" customHeight="1" x14ac:dyDescent="0.25">
      <c r="B91" t="s">
        <v>142</v>
      </c>
      <c r="C91" t="s">
        <v>142</v>
      </c>
      <c r="D91" t="s">
        <v>91</v>
      </c>
      <c r="G91" t="s">
        <v>2</v>
      </c>
      <c r="H91" t="s">
        <v>2</v>
      </c>
      <c r="I91" t="s">
        <v>3</v>
      </c>
      <c r="J91" t="s">
        <v>3</v>
      </c>
      <c r="O91" t="s">
        <v>150</v>
      </c>
      <c r="P91" t="s">
        <v>153</v>
      </c>
    </row>
    <row r="92" spans="2:17" ht="15" customHeight="1" x14ac:dyDescent="0.25">
      <c r="B92" t="s">
        <v>82</v>
      </c>
      <c r="C92" t="s">
        <v>82</v>
      </c>
      <c r="D92" t="s">
        <v>92</v>
      </c>
      <c r="G92" t="s">
        <v>144</v>
      </c>
      <c r="H92" t="s">
        <v>144</v>
      </c>
      <c r="I92" t="s">
        <v>144</v>
      </c>
      <c r="J92" t="s">
        <v>2</v>
      </c>
      <c r="P92" t="s">
        <v>154</v>
      </c>
    </row>
    <row r="93" spans="2:17" ht="15" customHeight="1" x14ac:dyDescent="0.25">
      <c r="B93" t="s">
        <v>83</v>
      </c>
      <c r="C93" t="s">
        <v>83</v>
      </c>
      <c r="D93" t="s">
        <v>99</v>
      </c>
    </row>
    <row r="94" spans="2:17" ht="15" customHeight="1" x14ac:dyDescent="0.25">
      <c r="B94" t="s">
        <v>90</v>
      </c>
      <c r="C94" t="s">
        <v>90</v>
      </c>
      <c r="D94" t="s">
        <v>89</v>
      </c>
    </row>
    <row r="95" spans="2:17" ht="15" customHeight="1" x14ac:dyDescent="0.25">
      <c r="B95" t="s">
        <v>91</v>
      </c>
      <c r="C95" t="s">
        <v>91</v>
      </c>
      <c r="D95" t="s">
        <v>88</v>
      </c>
    </row>
    <row r="96" spans="2:17" ht="15" customHeight="1" x14ac:dyDescent="0.25">
      <c r="B96" t="s">
        <v>92</v>
      </c>
      <c r="C96" t="s">
        <v>92</v>
      </c>
      <c r="D96" t="s">
        <v>87</v>
      </c>
    </row>
    <row r="97" spans="2:3" ht="15" customHeight="1" x14ac:dyDescent="0.25">
      <c r="B97" t="s">
        <v>99</v>
      </c>
    </row>
    <row r="98" spans="2:3" ht="15" customHeight="1" x14ac:dyDescent="0.25">
      <c r="B98" t="s">
        <v>89</v>
      </c>
    </row>
    <row r="99" spans="2:3" ht="15" customHeight="1" x14ac:dyDescent="0.25">
      <c r="B99" t="s">
        <v>88</v>
      </c>
    </row>
    <row r="100" spans="2:3" ht="15" customHeight="1" x14ac:dyDescent="0.25">
      <c r="B100" t="s">
        <v>87</v>
      </c>
    </row>
    <row r="102" spans="2:3" ht="15" customHeight="1" x14ac:dyDescent="0.25">
      <c r="B102" s="23"/>
    </row>
    <row r="107" spans="2:3" ht="15" customHeight="1" x14ac:dyDescent="0.25">
      <c r="B107" s="7"/>
      <c r="C107" s="7"/>
    </row>
    <row r="108" spans="2:3" ht="15" customHeight="1" x14ac:dyDescent="0.25">
      <c r="B108" s="7"/>
      <c r="C108" s="7"/>
    </row>
    <row r="109" spans="2:3" ht="15" customHeight="1" x14ac:dyDescent="0.25">
      <c r="B109" s="7"/>
      <c r="C109" s="7"/>
    </row>
    <row r="110" spans="2:3" ht="15" customHeight="1" x14ac:dyDescent="0.25">
      <c r="B110" s="7"/>
      <c r="C110" s="7"/>
    </row>
    <row r="111" spans="2:3" ht="15" customHeight="1" x14ac:dyDescent="0.25">
      <c r="B111" s="7"/>
      <c r="C111" s="7"/>
    </row>
    <row r="112" spans="2:3" ht="15" customHeight="1" x14ac:dyDescent="0.25">
      <c r="B112" s="7"/>
      <c r="C112" s="7"/>
    </row>
  </sheetData>
  <mergeCells count="363">
    <mergeCell ref="J37:K37"/>
    <mergeCell ref="L37:M37"/>
    <mergeCell ref="N37:O37"/>
    <mergeCell ref="P37:Q37"/>
    <mergeCell ref="R37:S37"/>
    <mergeCell ref="T37:U37"/>
    <mergeCell ref="V37:W37"/>
    <mergeCell ref="J35:K35"/>
    <mergeCell ref="L35:M35"/>
    <mergeCell ref="N35:O35"/>
    <mergeCell ref="P35:Q35"/>
    <mergeCell ref="R35:S35"/>
    <mergeCell ref="T35:U35"/>
    <mergeCell ref="V35:W35"/>
    <mergeCell ref="H36:I36"/>
    <mergeCell ref="J36:K36"/>
    <mergeCell ref="L36:M36"/>
    <mergeCell ref="N36:O36"/>
    <mergeCell ref="P36:Q36"/>
    <mergeCell ref="R36:S36"/>
    <mergeCell ref="T36:U36"/>
    <mergeCell ref="V36:W36"/>
    <mergeCell ref="J33:K33"/>
    <mergeCell ref="L33:M33"/>
    <mergeCell ref="N33:O33"/>
    <mergeCell ref="P33:Q33"/>
    <mergeCell ref="R33:S33"/>
    <mergeCell ref="T33:U33"/>
    <mergeCell ref="V33:W33"/>
    <mergeCell ref="J34:K34"/>
    <mergeCell ref="L34:M34"/>
    <mergeCell ref="N34:O34"/>
    <mergeCell ref="P34:Q34"/>
    <mergeCell ref="R34:S34"/>
    <mergeCell ref="T34:U34"/>
    <mergeCell ref="V34:W34"/>
    <mergeCell ref="R32:S32"/>
    <mergeCell ref="T32:U32"/>
    <mergeCell ref="V32:W32"/>
    <mergeCell ref="AE13:AH13"/>
    <mergeCell ref="AI13:AJ13"/>
    <mergeCell ref="V13:W13"/>
    <mergeCell ref="V14:W14"/>
    <mergeCell ref="P14:Q14"/>
    <mergeCell ref="P13:Q13"/>
    <mergeCell ref="R13:S13"/>
    <mergeCell ref="R14:S14"/>
    <mergeCell ref="Z20:AA20"/>
    <mergeCell ref="T25:U25"/>
    <mergeCell ref="T24:U24"/>
    <mergeCell ref="P23:Q23"/>
    <mergeCell ref="R23:S23"/>
    <mergeCell ref="V17:W17"/>
    <mergeCell ref="R15:S15"/>
    <mergeCell ref="R16:S16"/>
    <mergeCell ref="R17:S17"/>
    <mergeCell ref="T17:U17"/>
    <mergeCell ref="T16:U16"/>
    <mergeCell ref="T15:U15"/>
    <mergeCell ref="V20:W20"/>
    <mergeCell ref="AI10:AJ10"/>
    <mergeCell ref="AK10:AL10"/>
    <mergeCell ref="AM10:AN10"/>
    <mergeCell ref="AO10:AP10"/>
    <mergeCell ref="AQ10:AR10"/>
    <mergeCell ref="AS10:AT10"/>
    <mergeCell ref="AU10:AV10"/>
    <mergeCell ref="AW10:AX10"/>
    <mergeCell ref="AK13:AL13"/>
    <mergeCell ref="AM13:AN13"/>
    <mergeCell ref="AO13:AP13"/>
    <mergeCell ref="AQ13:AR13"/>
    <mergeCell ref="AS13:AT13"/>
    <mergeCell ref="AU13:AV13"/>
    <mergeCell ref="AW13:AX13"/>
    <mergeCell ref="AI11:AJ11"/>
    <mergeCell ref="AK11:AL11"/>
    <mergeCell ref="AM11:AN11"/>
    <mergeCell ref="AO11:AP11"/>
    <mergeCell ref="AQ11:AR11"/>
    <mergeCell ref="AS11:AT11"/>
    <mergeCell ref="AU11:AV11"/>
    <mergeCell ref="AW11:AX11"/>
    <mergeCell ref="AI8:AJ8"/>
    <mergeCell ref="AK8:AL8"/>
    <mergeCell ref="AM8:AN8"/>
    <mergeCell ref="AO8:AP8"/>
    <mergeCell ref="AQ8:AR8"/>
    <mergeCell ref="AS8:AT8"/>
    <mergeCell ref="AU8:AV8"/>
    <mergeCell ref="AW8:AX8"/>
    <mergeCell ref="AE9:AH9"/>
    <mergeCell ref="AI9:AJ9"/>
    <mergeCell ref="AK9:AL9"/>
    <mergeCell ref="AM9:AN9"/>
    <mergeCell ref="AO9:AP9"/>
    <mergeCell ref="AQ9:AR9"/>
    <mergeCell ref="AS9:AT9"/>
    <mergeCell ref="AU9:AV9"/>
    <mergeCell ref="AW9:AX9"/>
    <mergeCell ref="AI6:AJ6"/>
    <mergeCell ref="AK6:AL6"/>
    <mergeCell ref="AM6:AN6"/>
    <mergeCell ref="AO6:AP6"/>
    <mergeCell ref="AQ6:AR6"/>
    <mergeCell ref="AS6:AT6"/>
    <mergeCell ref="AU6:AV6"/>
    <mergeCell ref="AW6:AX6"/>
    <mergeCell ref="AE7:AH7"/>
    <mergeCell ref="AI7:AJ7"/>
    <mergeCell ref="AK7:AL7"/>
    <mergeCell ref="AM7:AN7"/>
    <mergeCell ref="AO7:AP7"/>
    <mergeCell ref="AQ7:AR7"/>
    <mergeCell ref="AS7:AT7"/>
    <mergeCell ref="AU7:AV7"/>
    <mergeCell ref="AW7:AX7"/>
    <mergeCell ref="AI4:AJ4"/>
    <mergeCell ref="AK4:AL4"/>
    <mergeCell ref="AM4:AN4"/>
    <mergeCell ref="AO4:AP4"/>
    <mergeCell ref="AQ4:AR4"/>
    <mergeCell ref="AS4:AT4"/>
    <mergeCell ref="AU4:AV4"/>
    <mergeCell ref="AW4:AX4"/>
    <mergeCell ref="AE5:AH5"/>
    <mergeCell ref="AI5:AJ5"/>
    <mergeCell ref="AK5:AL5"/>
    <mergeCell ref="AM5:AN5"/>
    <mergeCell ref="AO5:AP5"/>
    <mergeCell ref="AQ5:AR5"/>
    <mergeCell ref="AS5:AT5"/>
    <mergeCell ref="AU5:AV5"/>
    <mergeCell ref="AW5:AX5"/>
    <mergeCell ref="AU2:AV2"/>
    <mergeCell ref="AW2:AX2"/>
    <mergeCell ref="AI3:AJ3"/>
    <mergeCell ref="AK3:AL3"/>
    <mergeCell ref="AM3:AN3"/>
    <mergeCell ref="AO3:AP3"/>
    <mergeCell ref="AQ3:AR3"/>
    <mergeCell ref="AS3:AT3"/>
    <mergeCell ref="AU3:AV3"/>
    <mergeCell ref="AW3:AX3"/>
    <mergeCell ref="AI2:AJ2"/>
    <mergeCell ref="AK2:AL2"/>
    <mergeCell ref="AM2:AN2"/>
    <mergeCell ref="AO2:AP2"/>
    <mergeCell ref="AQ2:AR2"/>
    <mergeCell ref="AS2:AT2"/>
    <mergeCell ref="AE3:AH3"/>
    <mergeCell ref="AE2:AH2"/>
    <mergeCell ref="H12:I12"/>
    <mergeCell ref="H11:I11"/>
    <mergeCell ref="J11:K11"/>
    <mergeCell ref="J12:K12"/>
    <mergeCell ref="H2:AA2"/>
    <mergeCell ref="H5:AA5"/>
    <mergeCell ref="H4:AA4"/>
    <mergeCell ref="Z12:AA12"/>
    <mergeCell ref="L12:M12"/>
    <mergeCell ref="N12:O12"/>
    <mergeCell ref="T12:U12"/>
    <mergeCell ref="V12:W12"/>
    <mergeCell ref="P12:Q12"/>
    <mergeCell ref="R12:S12"/>
    <mergeCell ref="AE4:AH4"/>
    <mergeCell ref="AE6:AH6"/>
    <mergeCell ref="AE8:AH8"/>
    <mergeCell ref="AE10:AH10"/>
    <mergeCell ref="AE11:AH11"/>
    <mergeCell ref="B2:F2"/>
    <mergeCell ref="B3:F3"/>
    <mergeCell ref="H10:W10"/>
    <mergeCell ref="Z11:AA11"/>
    <mergeCell ref="L11:M11"/>
    <mergeCell ref="N11:O11"/>
    <mergeCell ref="H8:AA8"/>
    <mergeCell ref="H3:L3"/>
    <mergeCell ref="M3:AA3"/>
    <mergeCell ref="T11:U11"/>
    <mergeCell ref="V11:W11"/>
    <mergeCell ref="P11:Q11"/>
    <mergeCell ref="R11:S11"/>
    <mergeCell ref="Y6:AA6"/>
    <mergeCell ref="E20:G20"/>
    <mergeCell ref="R20:S20"/>
    <mergeCell ref="T20:U20"/>
    <mergeCell ref="H19:W19"/>
    <mergeCell ref="B8:F8"/>
    <mergeCell ref="B7:F7"/>
    <mergeCell ref="B6:F6"/>
    <mergeCell ref="B5:F5"/>
    <mergeCell ref="B4:F4"/>
    <mergeCell ref="E12:G12"/>
    <mergeCell ref="E13:G13"/>
    <mergeCell ref="E14:G14"/>
    <mergeCell ref="E15:G15"/>
    <mergeCell ref="E16:G16"/>
    <mergeCell ref="E17:G17"/>
    <mergeCell ref="N14:O14"/>
    <mergeCell ref="J13:K13"/>
    <mergeCell ref="J14:K14"/>
    <mergeCell ref="L17:M17"/>
    <mergeCell ref="L16:M16"/>
    <mergeCell ref="L15:M15"/>
    <mergeCell ref="L14:M14"/>
    <mergeCell ref="L13:M13"/>
    <mergeCell ref="H17:I17"/>
    <mergeCell ref="N13:O13"/>
    <mergeCell ref="N15:O15"/>
    <mergeCell ref="N16:O16"/>
    <mergeCell ref="N17:O17"/>
    <mergeCell ref="H28:I28"/>
    <mergeCell ref="H27:I27"/>
    <mergeCell ref="H26:I26"/>
    <mergeCell ref="H25:I25"/>
    <mergeCell ref="H24:I24"/>
    <mergeCell ref="H22:W22"/>
    <mergeCell ref="J17:K17"/>
    <mergeCell ref="T14:U14"/>
    <mergeCell ref="T13:U13"/>
    <mergeCell ref="L23:M23"/>
    <mergeCell ref="N23:O23"/>
    <mergeCell ref="N24:O24"/>
    <mergeCell ref="N25:O25"/>
    <mergeCell ref="N26:O26"/>
    <mergeCell ref="N27:O27"/>
    <mergeCell ref="J28:K28"/>
    <mergeCell ref="L28:M28"/>
    <mergeCell ref="L20:M20"/>
    <mergeCell ref="N20:O20"/>
    <mergeCell ref="P20:Q20"/>
    <mergeCell ref="V15:W15"/>
    <mergeCell ref="V16:W16"/>
    <mergeCell ref="P27:Q27"/>
    <mergeCell ref="P26:Q26"/>
    <mergeCell ref="P25:Q25"/>
    <mergeCell ref="P24:Q24"/>
    <mergeCell ref="L27:M27"/>
    <mergeCell ref="L26:M26"/>
    <mergeCell ref="L25:M25"/>
    <mergeCell ref="L24:M24"/>
    <mergeCell ref="P17:Q17"/>
    <mergeCell ref="P16:Q16"/>
    <mergeCell ref="P15:Q15"/>
    <mergeCell ref="V25:W25"/>
    <mergeCell ref="V26:W26"/>
    <mergeCell ref="V27:W27"/>
    <mergeCell ref="H13:I13"/>
    <mergeCell ref="H23:I23"/>
    <mergeCell ref="J23:K23"/>
    <mergeCell ref="J24:K24"/>
    <mergeCell ref="J25:K25"/>
    <mergeCell ref="J26:K26"/>
    <mergeCell ref="J27:K27"/>
    <mergeCell ref="J15:K15"/>
    <mergeCell ref="J16:K16"/>
    <mergeCell ref="H20:I20"/>
    <mergeCell ref="J20:K20"/>
    <mergeCell ref="H16:I16"/>
    <mergeCell ref="H15:I15"/>
    <mergeCell ref="H14:I14"/>
    <mergeCell ref="B72:G72"/>
    <mergeCell ref="B69:C69"/>
    <mergeCell ref="B70:C70"/>
    <mergeCell ref="B68:G68"/>
    <mergeCell ref="B64:G64"/>
    <mergeCell ref="B60:G60"/>
    <mergeCell ref="B56:G56"/>
    <mergeCell ref="B52:G52"/>
    <mergeCell ref="B46:G46"/>
    <mergeCell ref="AU41:AV41"/>
    <mergeCell ref="AU40:AV40"/>
    <mergeCell ref="AU47:AV47"/>
    <mergeCell ref="AU46:AV46"/>
    <mergeCell ref="AQ52:AT52"/>
    <mergeCell ref="AQ53:AT53"/>
    <mergeCell ref="AU53:AV53"/>
    <mergeCell ref="AU52:AV52"/>
    <mergeCell ref="AQ72:AT72"/>
    <mergeCell ref="AQ40:AT40"/>
    <mergeCell ref="AQ41:AT41"/>
    <mergeCell ref="AQ47:AT47"/>
    <mergeCell ref="AQ46:AT46"/>
    <mergeCell ref="L87:M87"/>
    <mergeCell ref="AU64:AV64"/>
    <mergeCell ref="AU61:AV61"/>
    <mergeCell ref="AU60:AV60"/>
    <mergeCell ref="AU57:AV57"/>
    <mergeCell ref="AU56:AV56"/>
    <mergeCell ref="AQ56:AT56"/>
    <mergeCell ref="AQ57:AT57"/>
    <mergeCell ref="AQ61:AT61"/>
    <mergeCell ref="AQ64:AT64"/>
    <mergeCell ref="AQ73:AT73"/>
    <mergeCell ref="AU73:AV73"/>
    <mergeCell ref="AU72:AV72"/>
    <mergeCell ref="AU69:AV69"/>
    <mergeCell ref="AU68:AV68"/>
    <mergeCell ref="AU65:AV65"/>
    <mergeCell ref="AQ65:AT65"/>
    <mergeCell ref="AQ68:AT68"/>
    <mergeCell ref="AQ69:AT69"/>
    <mergeCell ref="AQ60:AT60"/>
    <mergeCell ref="B40:G40"/>
    <mergeCell ref="P31:Q31"/>
    <mergeCell ref="P30:Q30"/>
    <mergeCell ref="N31:O31"/>
    <mergeCell ref="L31:M31"/>
    <mergeCell ref="J31:K31"/>
    <mergeCell ref="H31:I31"/>
    <mergeCell ref="H30:I30"/>
    <mergeCell ref="J30:K30"/>
    <mergeCell ref="L30:M30"/>
    <mergeCell ref="N30:O30"/>
    <mergeCell ref="J32:K32"/>
    <mergeCell ref="L32:M32"/>
    <mergeCell ref="N32:O32"/>
    <mergeCell ref="P32:Q32"/>
    <mergeCell ref="B33:G33"/>
    <mergeCell ref="B34:G34"/>
    <mergeCell ref="B35:G35"/>
    <mergeCell ref="B36:G36"/>
    <mergeCell ref="B37:G37"/>
    <mergeCell ref="H34:I34"/>
    <mergeCell ref="H33:I33"/>
    <mergeCell ref="H35:I35"/>
    <mergeCell ref="H37:I37"/>
    <mergeCell ref="B32:G32"/>
    <mergeCell ref="H32:I32"/>
    <mergeCell ref="H6:L6"/>
    <mergeCell ref="M6:O6"/>
    <mergeCell ref="P6:R6"/>
    <mergeCell ref="S6:U6"/>
    <mergeCell ref="V6:X6"/>
    <mergeCell ref="H7:AA7"/>
    <mergeCell ref="B31:G31"/>
    <mergeCell ref="B24:G24"/>
    <mergeCell ref="B28:G28"/>
    <mergeCell ref="B27:G27"/>
    <mergeCell ref="B26:G26"/>
    <mergeCell ref="B25:G25"/>
    <mergeCell ref="V28:W28"/>
    <mergeCell ref="T23:U23"/>
    <mergeCell ref="V23:W23"/>
    <mergeCell ref="V24:W24"/>
    <mergeCell ref="R24:S24"/>
    <mergeCell ref="R25:S25"/>
    <mergeCell ref="R26:S26"/>
    <mergeCell ref="R27:S27"/>
    <mergeCell ref="N28:O28"/>
    <mergeCell ref="P28:Q28"/>
    <mergeCell ref="R28:S28"/>
    <mergeCell ref="T28:U28"/>
    <mergeCell ref="T27:U27"/>
    <mergeCell ref="T26:U26"/>
    <mergeCell ref="V30:W30"/>
    <mergeCell ref="V31:W31"/>
    <mergeCell ref="T31:U31"/>
    <mergeCell ref="T30:U30"/>
    <mergeCell ref="R30:S30"/>
    <mergeCell ref="R31:S31"/>
  </mergeCells>
  <conditionalFormatting sqref="V12">
    <cfRule type="cellIs" dxfId="1545" priority="455" operator="lessThan">
      <formula>2</formula>
    </cfRule>
    <cfRule type="cellIs" dxfId="1544" priority="456" operator="greaterThan">
      <formula>5</formula>
    </cfRule>
  </conditionalFormatting>
  <conditionalFormatting sqref="Z12:AA12">
    <cfRule type="expression" dxfId="1543" priority="75">
      <formula>AND($Z$12&gt;=$AU$73,$Z$12&lt;=$AU$72)</formula>
    </cfRule>
    <cfRule type="cellIs" dxfId="1542" priority="453" operator="lessThan">
      <formula>0.7</formula>
    </cfRule>
    <cfRule type="cellIs" dxfId="1541" priority="454" operator="greaterThan">
      <formula>1.3</formula>
    </cfRule>
  </conditionalFormatting>
  <conditionalFormatting sqref="H20 J20 T20 R20 P20 L20 N20">
    <cfRule type="containsText" dxfId="1540" priority="446" operator="containsText" text="F">
      <formula>NOT(ISERROR(SEARCH("F",H20)))</formula>
    </cfRule>
    <cfRule type="containsText" dxfId="1539" priority="447" operator="containsText" text="E">
      <formula>NOT(ISERROR(SEARCH("E",H20)))</formula>
    </cfRule>
    <cfRule type="containsText" dxfId="1538" priority="448" operator="containsText" text="D">
      <formula>NOT(ISERROR(SEARCH("D",H20)))</formula>
    </cfRule>
    <cfRule type="containsText" dxfId="1537" priority="449" operator="containsText" text="C">
      <formula>NOT(ISERROR(SEARCH("C",H20)))</formula>
    </cfRule>
    <cfRule type="containsText" dxfId="1536" priority="450" operator="containsText" text="B">
      <formula>NOT(ISERROR(SEARCH("B",H20)))</formula>
    </cfRule>
    <cfRule type="containsText" dxfId="1535" priority="451" operator="containsText" text="A">
      <formula>NOT(ISERROR(SEARCH("A",H20)))</formula>
    </cfRule>
    <cfRule type="containsText" dxfId="1534" priority="452" operator="containsText" text="S">
      <formula>NOT(ISERROR(SEARCH("S",H20)))</formula>
    </cfRule>
  </conditionalFormatting>
  <conditionalFormatting sqref="V20">
    <cfRule type="containsText" dxfId="1533" priority="439" operator="containsText" text="F">
      <formula>NOT(ISERROR(SEARCH("F",V20)))</formula>
    </cfRule>
    <cfRule type="containsText" dxfId="1532" priority="440" operator="containsText" text="E">
      <formula>NOT(ISERROR(SEARCH("E",V20)))</formula>
    </cfRule>
    <cfRule type="containsText" dxfId="1531" priority="441" operator="containsText" text="D">
      <formula>NOT(ISERROR(SEARCH("D",V20)))</formula>
    </cfRule>
    <cfRule type="containsText" dxfId="1530" priority="442" operator="containsText" text="C">
      <formula>NOT(ISERROR(SEARCH("C",V20)))</formula>
    </cfRule>
    <cfRule type="containsText" dxfId="1529" priority="443" operator="containsText" text="B">
      <formula>NOT(ISERROR(SEARCH("B",V20)))</formula>
    </cfRule>
    <cfRule type="containsText" dxfId="1528" priority="444" operator="containsText" text="A">
      <formula>NOT(ISERROR(SEARCH("A",V20)))</formula>
    </cfRule>
    <cfRule type="containsText" dxfId="1527" priority="445" operator="containsText" text="S">
      <formula>NOT(ISERROR(SEARCH("S",V20)))</formula>
    </cfRule>
  </conditionalFormatting>
  <conditionalFormatting sqref="Z20">
    <cfRule type="containsText" dxfId="1526" priority="436" operator="containsText" text="HI">
      <formula>NOT(ISERROR(SEARCH("HI",Z20)))</formula>
    </cfRule>
    <cfRule type="containsText" dxfId="1525" priority="437" operator="containsText" text="OK">
      <formula>NOT(ISERROR(SEARCH("OK",Z20)))</formula>
    </cfRule>
    <cfRule type="containsText" dxfId="1524" priority="438" operator="containsText" text="LW">
      <formula>NOT(ISERROR(SEARCH("LW",Z20)))</formula>
    </cfRule>
  </conditionalFormatting>
  <conditionalFormatting sqref="L87">
    <cfRule type="cellIs" dxfId="1523" priority="433" operator="between">
      <formula>0.47</formula>
      <formula>0.53</formula>
    </cfRule>
    <cfRule type="cellIs" dxfId="1522" priority="434" operator="lessThan">
      <formula>0.47</formula>
    </cfRule>
    <cfRule type="cellIs" dxfId="1521" priority="435" operator="greaterThan">
      <formula>0.53</formula>
    </cfRule>
  </conditionalFormatting>
  <conditionalFormatting sqref="H4">
    <cfRule type="containsText" dxfId="1520" priority="429" stopIfTrue="1" operator="containsText" text="Mercury">
      <formula>NOT(ISERROR(SEARCH("Mercury",H4)))</formula>
    </cfRule>
    <cfRule type="containsText" dxfId="1519" priority="430" stopIfTrue="1" operator="containsText" text="Jupiter">
      <formula>NOT(ISERROR(SEARCH("Jupiter",H4)))</formula>
    </cfRule>
    <cfRule type="containsText" dxfId="1518" priority="431" stopIfTrue="1" operator="containsText" text="Mars">
      <formula>NOT(ISERROR(SEARCH("Mars",H4)))</formula>
    </cfRule>
    <cfRule type="containsText" dxfId="1517" priority="432" stopIfTrue="1" operator="containsText" text="Venus">
      <formula>NOT(ISERROR(SEARCH("Venus",H4)))</formula>
    </cfRule>
  </conditionalFormatting>
  <conditionalFormatting sqref="B24">
    <cfRule type="expression" dxfId="1516" priority="420">
      <formula>ISNUMBER(SEARCH("Venus",H4))=TRUE</formula>
    </cfRule>
    <cfRule type="expression" dxfId="1515" priority="421">
      <formula>ISNUMBER(SEARCH("Mars",H4))=TRUE</formula>
    </cfRule>
    <cfRule type="expression" dxfId="1514" priority="422">
      <formula>ISNUMBER(SEARCH("Mercury",H4))=TRUE</formula>
    </cfRule>
    <cfRule type="expression" dxfId="1513" priority="423">
      <formula>ISNUMBER(SEARCH("Jupiter",H4))=TRUE</formula>
    </cfRule>
  </conditionalFormatting>
  <conditionalFormatting sqref="V28">
    <cfRule type="expression" dxfId="1512" priority="312">
      <formula>ISNUMBER(SEARCH("Venus",$H$4))=TRUE</formula>
    </cfRule>
    <cfRule type="expression" dxfId="1511" priority="313">
      <formula>ISNUMBER(SEARCH("Mars",$H$4))=TRUE</formula>
    </cfRule>
    <cfRule type="expression" dxfId="1510" priority="314">
      <formula>ISNUMBER(SEARCH("Mercury",$H$4))=TRUE</formula>
    </cfRule>
    <cfRule type="expression" dxfId="1509" priority="315">
      <formula>ISNUMBER(SEARCH("Jupiter",$H$4))=TRUE</formula>
    </cfRule>
  </conditionalFormatting>
  <conditionalFormatting sqref="H24">
    <cfRule type="expression" dxfId="1508" priority="412">
      <formula>ISNUMBER(SEARCH("Venus",H4))=TRUE</formula>
    </cfRule>
    <cfRule type="expression" dxfId="1507" priority="413">
      <formula>ISNUMBER(SEARCH("Mars",H4))=TRUE</formula>
    </cfRule>
    <cfRule type="expression" dxfId="1506" priority="414">
      <formula>ISNUMBER(SEARCH("Mercury",H4))=TRUE</formula>
    </cfRule>
    <cfRule type="expression" dxfId="1505" priority="415">
      <formula>ISNUMBER(SEARCH("Jupiter",H4))=TRUE</formula>
    </cfRule>
  </conditionalFormatting>
  <conditionalFormatting sqref="J24">
    <cfRule type="expression" dxfId="1504" priority="408">
      <formula>ISNUMBER(SEARCH("Venus",H4))=TRUE</formula>
    </cfRule>
    <cfRule type="expression" dxfId="1503" priority="409">
      <formula>ISNUMBER(SEARCH("Mars",H4))=TRUE</formula>
    </cfRule>
    <cfRule type="expression" dxfId="1502" priority="410">
      <formula>ISNUMBER(SEARCH("Mercury",H4))=TRUE</formula>
    </cfRule>
    <cfRule type="expression" dxfId="1501" priority="411">
      <formula>ISNUMBER(SEARCH("Jupiter",H4))=TRUE</formula>
    </cfRule>
  </conditionalFormatting>
  <conditionalFormatting sqref="L24">
    <cfRule type="expression" dxfId="1500" priority="404">
      <formula>ISNUMBER(SEARCH("Venus",H4))=TRUE</formula>
    </cfRule>
    <cfRule type="expression" dxfId="1499" priority="405">
      <formula>ISNUMBER(SEARCH("Mars",H4))=TRUE</formula>
    </cfRule>
    <cfRule type="expression" dxfId="1498" priority="406">
      <formula>ISNUMBER(SEARCH("Mercury",H4))=TRUE</formula>
    </cfRule>
    <cfRule type="expression" dxfId="1497" priority="407">
      <formula>ISNUMBER(SEARCH("Jupiter",H4))=TRUE</formula>
    </cfRule>
  </conditionalFormatting>
  <conditionalFormatting sqref="N24">
    <cfRule type="expression" dxfId="1496" priority="400">
      <formula>ISNUMBER(SEARCH("Venus",H4))=TRUE</formula>
    </cfRule>
    <cfRule type="expression" dxfId="1495" priority="401">
      <formula>ISNUMBER(SEARCH("Mars",H4))=TRUE</formula>
    </cfRule>
    <cfRule type="expression" dxfId="1494" priority="402">
      <formula>ISNUMBER(SEARCH("Mercury",H4))=TRUE</formula>
    </cfRule>
    <cfRule type="expression" dxfId="1493" priority="403">
      <formula>ISNUMBER(SEARCH("Jupiter",H4))=TRUE</formula>
    </cfRule>
  </conditionalFormatting>
  <conditionalFormatting sqref="P24">
    <cfRule type="expression" dxfId="1492" priority="396">
      <formula>ISNUMBER(SEARCH("Venus",H4))=TRUE</formula>
    </cfRule>
    <cfRule type="expression" dxfId="1491" priority="397">
      <formula>ISNUMBER(SEARCH("Mars",H4))=TRUE</formula>
    </cfRule>
    <cfRule type="expression" dxfId="1490" priority="398">
      <formula>ISNUMBER(SEARCH("Mercury",H4))=TRUE</formula>
    </cfRule>
    <cfRule type="expression" dxfId="1489" priority="399">
      <formula>ISNUMBER(SEARCH("Jupiter",H4))=TRUE</formula>
    </cfRule>
  </conditionalFormatting>
  <conditionalFormatting sqref="R24">
    <cfRule type="expression" dxfId="1488" priority="392">
      <formula>ISNUMBER(SEARCH("Venus",H4))=TRUE</formula>
    </cfRule>
    <cfRule type="expression" dxfId="1487" priority="393">
      <formula>ISNUMBER(SEARCH("Mars",H4))=TRUE</formula>
    </cfRule>
    <cfRule type="expression" dxfId="1486" priority="394">
      <formula>ISNUMBER(SEARCH("Mercury",H4))=TRUE</formula>
    </cfRule>
    <cfRule type="expression" dxfId="1485" priority="395">
      <formula>ISNUMBER(SEARCH("Jupiter",H4))=TRUE</formula>
    </cfRule>
  </conditionalFormatting>
  <conditionalFormatting sqref="T24">
    <cfRule type="expression" dxfId="1484" priority="388">
      <formula>ISNUMBER(SEARCH("Venus",H4))=TRUE</formula>
    </cfRule>
    <cfRule type="expression" dxfId="1483" priority="389">
      <formula>ISNUMBER(SEARCH("Mars",H4))=TRUE</formula>
    </cfRule>
    <cfRule type="expression" dxfId="1482" priority="390">
      <formula>ISNUMBER(SEARCH("Mercury",H4))=TRUE</formula>
    </cfRule>
    <cfRule type="expression" dxfId="1481" priority="391">
      <formula>ISNUMBER(SEARCH("Jupiter",H4))=TRUE</formula>
    </cfRule>
  </conditionalFormatting>
  <conditionalFormatting sqref="V24">
    <cfRule type="expression" dxfId="1480" priority="384">
      <formula>ISNUMBER(SEARCH("Venus",H4))=TRUE</formula>
    </cfRule>
    <cfRule type="expression" dxfId="1479" priority="385">
      <formula>ISNUMBER(SEARCH("Mars",H4))=TRUE</formula>
    </cfRule>
    <cfRule type="expression" dxfId="1478" priority="386">
      <formula>ISNUMBER(SEARCH("Mercury",H4))=TRUE</formula>
    </cfRule>
    <cfRule type="expression" dxfId="1477" priority="387">
      <formula>ISNUMBER(SEARCH("Jupiter",H4))=TRUE</formula>
    </cfRule>
  </conditionalFormatting>
  <conditionalFormatting sqref="V26">
    <cfRule type="expression" dxfId="1476" priority="380">
      <formula>ISNUMBER(SEARCH("Venus",$H$4))=TRUE</formula>
    </cfRule>
    <cfRule type="expression" dxfId="1475" priority="381">
      <formula>ISNUMBER(SEARCH("Mars",$H$4))=TRUE</formula>
    </cfRule>
    <cfRule type="expression" dxfId="1474" priority="382">
      <formula>ISNUMBER(SEARCH("Mercury",$H$4))=TRUE</formula>
    </cfRule>
    <cfRule type="expression" dxfId="1473" priority="383">
      <formula>ISNUMBER(SEARCH("Jupiter",$H$4))=TRUE</formula>
    </cfRule>
  </conditionalFormatting>
  <conditionalFormatting sqref="T26">
    <cfRule type="expression" dxfId="1472" priority="376">
      <formula>ISNUMBER(SEARCH("Venus",$H$4))=TRUE</formula>
    </cfRule>
    <cfRule type="expression" dxfId="1471" priority="377">
      <formula>ISNUMBER(SEARCH("Mars",$H$4))=TRUE</formula>
    </cfRule>
    <cfRule type="expression" dxfId="1470" priority="378">
      <formula>ISNUMBER(SEARCH("Mercury",$H$4))=TRUE</formula>
    </cfRule>
    <cfRule type="expression" dxfId="1469" priority="379">
      <formula>ISNUMBER(SEARCH("Jupiter",$H$4))=TRUE</formula>
    </cfRule>
  </conditionalFormatting>
  <conditionalFormatting sqref="P26">
    <cfRule type="expression" dxfId="1468" priority="372">
      <formula>ISNUMBER(SEARCH("Venus",$H$4))=TRUE</formula>
    </cfRule>
    <cfRule type="expression" dxfId="1467" priority="373">
      <formula>ISNUMBER(SEARCH("Mars",$H$4))=TRUE</formula>
    </cfRule>
    <cfRule type="expression" dxfId="1466" priority="374">
      <formula>ISNUMBER(SEARCH("Mercury",$H$4))=TRUE</formula>
    </cfRule>
    <cfRule type="expression" dxfId="1465" priority="375">
      <formula>ISNUMBER(SEARCH("Jupiter",$H$4))=TRUE</formula>
    </cfRule>
  </conditionalFormatting>
  <conditionalFormatting sqref="R26">
    <cfRule type="expression" dxfId="1464" priority="368">
      <formula>ISNUMBER(SEARCH("Venus",$H$4))=TRUE</formula>
    </cfRule>
    <cfRule type="expression" dxfId="1463" priority="369">
      <formula>ISNUMBER(SEARCH("Mars",$H$4))=TRUE</formula>
    </cfRule>
    <cfRule type="expression" dxfId="1462" priority="370">
      <formula>ISNUMBER(SEARCH("Mercury",$H$4))=TRUE</formula>
    </cfRule>
    <cfRule type="expression" dxfId="1461" priority="371">
      <formula>ISNUMBER(SEARCH("Jupiter",$H$4))=TRUE</formula>
    </cfRule>
  </conditionalFormatting>
  <conditionalFormatting sqref="N26">
    <cfRule type="expression" dxfId="1460" priority="364">
      <formula>ISNUMBER(SEARCH("Venus",$H$4))=TRUE</formula>
    </cfRule>
    <cfRule type="expression" dxfId="1459" priority="365">
      <formula>ISNUMBER(SEARCH("Mars",$H$4))=TRUE</formula>
    </cfRule>
    <cfRule type="expression" dxfId="1458" priority="366">
      <formula>ISNUMBER(SEARCH("Mercury",$H$4))=TRUE</formula>
    </cfRule>
    <cfRule type="expression" dxfId="1457" priority="367">
      <formula>ISNUMBER(SEARCH("Jupiter",$H$4))=TRUE</formula>
    </cfRule>
  </conditionalFormatting>
  <conditionalFormatting sqref="L26">
    <cfRule type="expression" dxfId="1456" priority="360">
      <formula>ISNUMBER(SEARCH("Venus",$H$4))=TRUE</formula>
    </cfRule>
    <cfRule type="expression" dxfId="1455" priority="361">
      <formula>ISNUMBER(SEARCH("Mars",$H$4))=TRUE</formula>
    </cfRule>
    <cfRule type="expression" dxfId="1454" priority="362">
      <formula>ISNUMBER(SEARCH("Mercury",$H$4))=TRUE</formula>
    </cfRule>
    <cfRule type="expression" dxfId="1453" priority="363">
      <formula>ISNUMBER(SEARCH("Jupiter",$H$4))=TRUE</formula>
    </cfRule>
  </conditionalFormatting>
  <conditionalFormatting sqref="J26">
    <cfRule type="expression" dxfId="1452" priority="356">
      <formula>ISNUMBER(SEARCH("Venus",$H$4))=TRUE</formula>
    </cfRule>
    <cfRule type="expression" dxfId="1451" priority="357">
      <formula>ISNUMBER(SEARCH("Mars",$H$4))=TRUE</formula>
    </cfRule>
    <cfRule type="expression" dxfId="1450" priority="358">
      <formula>ISNUMBER(SEARCH("Mercury",$H$4))=TRUE</formula>
    </cfRule>
    <cfRule type="expression" dxfId="1449" priority="359">
      <formula>ISNUMBER(SEARCH("Jupiter",$H$4))=TRUE</formula>
    </cfRule>
  </conditionalFormatting>
  <conditionalFormatting sqref="H26">
    <cfRule type="expression" dxfId="1448" priority="352">
      <formula>ISNUMBER(SEARCH("Venus",$H$4))=TRUE</formula>
    </cfRule>
    <cfRule type="expression" dxfId="1447" priority="353">
      <formula>ISNUMBER(SEARCH("Mars",$H$4))=TRUE</formula>
    </cfRule>
    <cfRule type="expression" dxfId="1446" priority="354">
      <formula>ISNUMBER(SEARCH("Mercury",$H$4))=TRUE</formula>
    </cfRule>
    <cfRule type="expression" dxfId="1445" priority="355">
      <formula>ISNUMBER(SEARCH("Jupiter",$H$4))=TRUE</formula>
    </cfRule>
  </conditionalFormatting>
  <conditionalFormatting sqref="B28">
    <cfRule type="expression" dxfId="1444" priority="344">
      <formula>ISNUMBER(SEARCH("Venus",$H$4))=TRUE</formula>
    </cfRule>
    <cfRule type="expression" dxfId="1443" priority="345">
      <formula>ISNUMBER(SEARCH("Mars",$H$4))=TRUE</formula>
    </cfRule>
    <cfRule type="expression" dxfId="1442" priority="346">
      <formula>ISNUMBER(SEARCH("Mercury",$H$4))=TRUE</formula>
    </cfRule>
    <cfRule type="expression" dxfId="1441" priority="347">
      <formula>ISNUMBER(SEARCH("Jupiter",$H$4))=TRUE</formula>
    </cfRule>
  </conditionalFormatting>
  <conditionalFormatting sqref="H28">
    <cfRule type="expression" dxfId="1440" priority="340">
      <formula>ISNUMBER(SEARCH("Venus",$H$4))=TRUE</formula>
    </cfRule>
    <cfRule type="expression" dxfId="1439" priority="341">
      <formula>ISNUMBER(SEARCH("Mars",$H$4))=TRUE</formula>
    </cfRule>
    <cfRule type="expression" dxfId="1438" priority="342">
      <formula>ISNUMBER(SEARCH("Mercury",$H$4))=TRUE</formula>
    </cfRule>
    <cfRule type="expression" dxfId="1437" priority="343">
      <formula>ISNUMBER(SEARCH("Jupiter",$H$4))=TRUE</formula>
    </cfRule>
  </conditionalFormatting>
  <conditionalFormatting sqref="J28">
    <cfRule type="expression" dxfId="1436" priority="336">
      <formula>ISNUMBER(SEARCH("Venus",$H$4))=TRUE</formula>
    </cfRule>
    <cfRule type="expression" dxfId="1435" priority="337">
      <formula>ISNUMBER(SEARCH("Mars",$H$4))=TRUE</formula>
    </cfRule>
    <cfRule type="expression" dxfId="1434" priority="338">
      <formula>ISNUMBER(SEARCH("Mercury",$H$4))=TRUE</formula>
    </cfRule>
    <cfRule type="expression" dxfId="1433" priority="339">
      <formula>ISNUMBER(SEARCH("Jupiter",$H$4))=TRUE</formula>
    </cfRule>
  </conditionalFormatting>
  <conditionalFormatting sqref="L28">
    <cfRule type="expression" dxfId="1432" priority="332">
      <formula>ISNUMBER(SEARCH("Venus",$H$4))=TRUE</formula>
    </cfRule>
    <cfRule type="expression" dxfId="1431" priority="333">
      <formula>ISNUMBER(SEARCH("Mars",$H$4))=TRUE</formula>
    </cfRule>
    <cfRule type="expression" dxfId="1430" priority="334">
      <formula>ISNUMBER(SEARCH("Mercury",$H$4))=TRUE</formula>
    </cfRule>
    <cfRule type="expression" dxfId="1429" priority="335">
      <formula>ISNUMBER(SEARCH("Jupiter",$H$4))=TRUE</formula>
    </cfRule>
  </conditionalFormatting>
  <conditionalFormatting sqref="N28">
    <cfRule type="expression" dxfId="1428" priority="328">
      <formula>ISNUMBER(SEARCH("Venus",$H$4))=TRUE</formula>
    </cfRule>
    <cfRule type="expression" dxfId="1427" priority="329">
      <formula>ISNUMBER(SEARCH("Mars",$H$4))=TRUE</formula>
    </cfRule>
    <cfRule type="expression" dxfId="1426" priority="330">
      <formula>ISNUMBER(SEARCH("Mercury",$H$4))=TRUE</formula>
    </cfRule>
    <cfRule type="expression" dxfId="1425" priority="331">
      <formula>ISNUMBER(SEARCH("Jupiter",$H$4))=TRUE</formula>
    </cfRule>
  </conditionalFormatting>
  <conditionalFormatting sqref="P28">
    <cfRule type="expression" dxfId="1424" priority="324">
      <formula>ISNUMBER(SEARCH("Venus",$H$4))=TRUE</formula>
    </cfRule>
    <cfRule type="expression" dxfId="1423" priority="325">
      <formula>ISNUMBER(SEARCH("Mars",$H$4))=TRUE</formula>
    </cfRule>
    <cfRule type="expression" dxfId="1422" priority="326">
      <formula>ISNUMBER(SEARCH("Mercury",$H$4))=TRUE</formula>
    </cfRule>
    <cfRule type="expression" dxfId="1421" priority="327">
      <formula>ISNUMBER(SEARCH("Jupiter",$H$4))=TRUE</formula>
    </cfRule>
  </conditionalFormatting>
  <conditionalFormatting sqref="R28">
    <cfRule type="expression" dxfId="1420" priority="320">
      <formula>ISNUMBER(SEARCH("Venus",$H$4))=TRUE</formula>
    </cfRule>
    <cfRule type="expression" dxfId="1419" priority="321">
      <formula>ISNUMBER(SEARCH("Mars",$H$4))=TRUE</formula>
    </cfRule>
    <cfRule type="expression" dxfId="1418" priority="322">
      <formula>ISNUMBER(SEARCH("Mercury",$H$4))=TRUE</formula>
    </cfRule>
    <cfRule type="expression" dxfId="1417" priority="323">
      <formula>ISNUMBER(SEARCH("Jupiter",$H$4))=TRUE</formula>
    </cfRule>
  </conditionalFormatting>
  <conditionalFormatting sqref="T28">
    <cfRule type="expression" dxfId="1416" priority="316">
      <formula>ISNUMBER(SEARCH("Venus",$H$4))=TRUE</formula>
    </cfRule>
    <cfRule type="expression" dxfId="1415" priority="317">
      <formula>ISNUMBER(SEARCH("Mars",$H$4))=TRUE</formula>
    </cfRule>
    <cfRule type="expression" dxfId="1414" priority="318">
      <formula>ISNUMBER(SEARCH("Mercury",$H$4))=TRUE</formula>
    </cfRule>
    <cfRule type="expression" dxfId="1413" priority="319">
      <formula>ISNUMBER(SEARCH("Jupiter",$H$4))=TRUE</formula>
    </cfRule>
  </conditionalFormatting>
  <conditionalFormatting sqref="B26">
    <cfRule type="expression" dxfId="1412" priority="471">
      <formula>ISNUMBER(SEARCH("Venus",$H$4))=TRUE</formula>
    </cfRule>
    <cfRule type="expression" dxfId="1411" priority="472">
      <formula>ISNUMBER(SEARCH("Mars",$H$4))=TRUE</formula>
    </cfRule>
    <cfRule type="expression" dxfId="1410" priority="473">
      <formula>ISNUMBER(SEARCH("Mercury",$H$4))=TRUE</formula>
    </cfRule>
    <cfRule type="expression" dxfId="1409" priority="474">
      <formula>ISNUMBER(SEARCH("Jupiter",$H$4))=TRUE</formula>
    </cfRule>
  </conditionalFormatting>
  <conditionalFormatting sqref="B25">
    <cfRule type="expression" dxfId="1408" priority="308">
      <formula>ISNUMBER(SEARCH("Venus",$H$4))=TRUE</formula>
    </cfRule>
    <cfRule type="expression" dxfId="1407" priority="309">
      <formula>ISNUMBER(SEARCH("Mars",$H$4))=TRUE</formula>
    </cfRule>
    <cfRule type="expression" dxfId="1406" priority="310">
      <formula>ISNUMBER(SEARCH("Mercury",$H$4))=TRUE</formula>
    </cfRule>
    <cfRule type="expression" dxfId="1405" priority="311">
      <formula>ISNUMBER(SEARCH("Jupiter",$H$4))=TRUE</formula>
    </cfRule>
  </conditionalFormatting>
  <conditionalFormatting sqref="H25">
    <cfRule type="expression" dxfId="1404" priority="304">
      <formula>ISNUMBER(SEARCH("Venus",$H$4))=TRUE</formula>
    </cfRule>
    <cfRule type="expression" dxfId="1403" priority="305">
      <formula>ISNUMBER(SEARCH("Mars",$H$4))=TRUE</formula>
    </cfRule>
    <cfRule type="expression" dxfId="1402" priority="306">
      <formula>ISNUMBER(SEARCH("Mercury",$H$4))=TRUE</formula>
    </cfRule>
    <cfRule type="expression" dxfId="1401" priority="307">
      <formula>ISNUMBER(SEARCH("Jupiter",$H$4))=TRUE</formula>
    </cfRule>
  </conditionalFormatting>
  <conditionalFormatting sqref="L25 N25 P25 R25 T25 V25">
    <cfRule type="expression" dxfId="1400" priority="300">
      <formula>ISNUMBER(SEARCH("Venus",$H$4))=TRUE</formula>
    </cfRule>
    <cfRule type="expression" dxfId="1399" priority="301">
      <formula>ISNUMBER(SEARCH("Mars",$H$4))=TRUE</formula>
    </cfRule>
    <cfRule type="expression" dxfId="1398" priority="302">
      <formula>ISNUMBER(SEARCH("Mercury",$H$4))=TRUE</formula>
    </cfRule>
    <cfRule type="expression" dxfId="1397" priority="303">
      <formula>ISNUMBER(SEARCH("Jupiter",$H$4))=TRUE</formula>
    </cfRule>
  </conditionalFormatting>
  <conditionalFormatting sqref="B27">
    <cfRule type="expression" dxfId="1396" priority="296">
      <formula>ISNUMBER(SEARCH("Venus",$H$4))=TRUE</formula>
    </cfRule>
    <cfRule type="expression" dxfId="1395" priority="297">
      <formula>ISNUMBER(SEARCH("Mars",$H$4))=TRUE</formula>
    </cfRule>
    <cfRule type="expression" dxfId="1394" priority="298">
      <formula>ISNUMBER(SEARCH("Mercury",$H$4))=TRUE</formula>
    </cfRule>
    <cfRule type="expression" dxfId="1393" priority="299">
      <formula>ISNUMBER(SEARCH("Jupiter",$H$4))=TRUE</formula>
    </cfRule>
  </conditionalFormatting>
  <conditionalFormatting sqref="L27 N27 P27 R27 T27 V27">
    <cfRule type="expression" dxfId="1392" priority="288">
      <formula>ISNUMBER(SEARCH("Venus",$H$4))=TRUE</formula>
    </cfRule>
    <cfRule type="expression" dxfId="1391" priority="289">
      <formula>ISNUMBER(SEARCH("Mars",$H$4))=TRUE</formula>
    </cfRule>
    <cfRule type="expression" dxfId="1390" priority="290">
      <formula>ISNUMBER(SEARCH("Mercury",$H$4))=TRUE</formula>
    </cfRule>
    <cfRule type="expression" dxfId="1389" priority="291">
      <formula>ISNUMBER(SEARCH("Jupiter",$H$4))=TRUE</formula>
    </cfRule>
  </conditionalFormatting>
  <conditionalFormatting sqref="H13">
    <cfRule type="expression" dxfId="1388" priority="285">
      <formula>$H$12&lt;702</formula>
    </cfRule>
    <cfRule type="expression" dxfId="1387" priority="286">
      <formula>$H$12&gt;846</formula>
    </cfRule>
  </conditionalFormatting>
  <conditionalFormatting sqref="H13:I13 H15:I15 H17:I17">
    <cfRule type="expression" dxfId="1386" priority="284">
      <formula>AND($H$12&lt;=$AU$40,$H$12&gt;=$AU$41)</formula>
    </cfRule>
  </conditionalFormatting>
  <conditionalFormatting sqref="J13">
    <cfRule type="expression" dxfId="1385" priority="263">
      <formula>$J$12&lt;230</formula>
    </cfRule>
    <cfRule type="expression" dxfId="1384" priority="264">
      <formula>$J$12&gt;295</formula>
    </cfRule>
  </conditionalFormatting>
  <conditionalFormatting sqref="J13:K13 J15:K15 J17:K17">
    <cfRule type="expression" dxfId="1383" priority="262">
      <formula>AND($J$12&gt;=$AU$47,$J$12&lt;=$AU$46)</formula>
    </cfRule>
  </conditionalFormatting>
  <conditionalFormatting sqref="L13">
    <cfRule type="expression" dxfId="1382" priority="241">
      <formula>$L$12&lt;337</formula>
    </cfRule>
    <cfRule type="expression" dxfId="1381" priority="242">
      <formula>$L$12&gt;399</formula>
    </cfRule>
  </conditionalFormatting>
  <conditionalFormatting sqref="L13:M13 L15:M15 L17:M17">
    <cfRule type="expression" dxfId="1380" priority="240">
      <formula>AND($L$12&gt;=$AU$53,$L$12&lt;=$AU$52)</formula>
    </cfRule>
  </conditionalFormatting>
  <conditionalFormatting sqref="N14:O14 N16:O16 N12:O12">
    <cfRule type="expression" dxfId="1379" priority="179">
      <formula>AND($N$12&gt;=$AU$57,$N$12&lt;=$AU$56)</formula>
    </cfRule>
  </conditionalFormatting>
  <conditionalFormatting sqref="H15">
    <cfRule type="expression" dxfId="1378" priority="219">
      <formula>$H$12&lt;702</formula>
    </cfRule>
    <cfRule type="expression" dxfId="1377" priority="220">
      <formula>$H$12&gt;846</formula>
    </cfRule>
  </conditionalFormatting>
  <conditionalFormatting sqref="H17">
    <cfRule type="expression" dxfId="1376" priority="216">
      <formula>$H$12&lt;702</formula>
    </cfRule>
    <cfRule type="expression" dxfId="1375" priority="217">
      <formula>$H$12&gt;846</formula>
    </cfRule>
  </conditionalFormatting>
  <conditionalFormatting sqref="H14">
    <cfRule type="expression" dxfId="1374" priority="213">
      <formula>$H$12&lt;702</formula>
    </cfRule>
    <cfRule type="expression" dxfId="1373" priority="214">
      <formula>$H$12&gt;846</formula>
    </cfRule>
  </conditionalFormatting>
  <conditionalFormatting sqref="H14:I14 H16:I16 H12:I12">
    <cfRule type="expression" dxfId="1372" priority="212">
      <formula>AND($H$12&lt;=$AU$40,$H$12&gt;=$AU$41)</formula>
    </cfRule>
  </conditionalFormatting>
  <conditionalFormatting sqref="H16">
    <cfRule type="expression" dxfId="1371" priority="210">
      <formula>$H$12&lt;702</formula>
    </cfRule>
    <cfRule type="expression" dxfId="1370" priority="211">
      <formula>$H$12&gt;846</formula>
    </cfRule>
  </conditionalFormatting>
  <conditionalFormatting sqref="J14">
    <cfRule type="expression" dxfId="1369" priority="207">
      <formula>$J$12&lt;230</formula>
    </cfRule>
    <cfRule type="expression" dxfId="1368" priority="208">
      <formula>$J$12&gt;295</formula>
    </cfRule>
  </conditionalFormatting>
  <conditionalFormatting sqref="J14:K14 J16:K16 J12:K12">
    <cfRule type="expression" dxfId="1367" priority="206">
      <formula>AND($J$12&gt;=$AU$47,$J$12&lt;=$AU$46)</formula>
    </cfRule>
  </conditionalFormatting>
  <conditionalFormatting sqref="J16">
    <cfRule type="expression" dxfId="1366" priority="204">
      <formula>$J$12&lt;230</formula>
    </cfRule>
    <cfRule type="expression" dxfId="1365" priority="205">
      <formula>$J$12&gt;295</formula>
    </cfRule>
  </conditionalFormatting>
  <conditionalFormatting sqref="J15">
    <cfRule type="expression" dxfId="1364" priority="201">
      <formula>$J$12&lt;230</formula>
    </cfRule>
    <cfRule type="expression" dxfId="1363" priority="202">
      <formula>$J$12&gt;295</formula>
    </cfRule>
  </conditionalFormatting>
  <conditionalFormatting sqref="J17">
    <cfRule type="expression" dxfId="1362" priority="198">
      <formula>$J$12&lt;230</formula>
    </cfRule>
    <cfRule type="expression" dxfId="1361" priority="199">
      <formula>$J$12&gt;295</formula>
    </cfRule>
  </conditionalFormatting>
  <conditionalFormatting sqref="L14">
    <cfRule type="expression" dxfId="1360" priority="195">
      <formula>$L$12&lt;337</formula>
    </cfRule>
    <cfRule type="expression" dxfId="1359" priority="196">
      <formula>$L$12&gt;399</formula>
    </cfRule>
  </conditionalFormatting>
  <conditionalFormatting sqref="L14:M14 L16:M16 L12:M12">
    <cfRule type="expression" dxfId="1358" priority="194">
      <formula>AND($L$12&gt;=$AU$53,$L$12&lt;=$AU$52)</formula>
    </cfRule>
  </conditionalFormatting>
  <conditionalFormatting sqref="L16">
    <cfRule type="expression" dxfId="1357" priority="192">
      <formula>$L$12&lt;337</formula>
    </cfRule>
    <cfRule type="expression" dxfId="1356" priority="193">
      <formula>$L$12&gt;399</formula>
    </cfRule>
  </conditionalFormatting>
  <conditionalFormatting sqref="L15">
    <cfRule type="expression" dxfId="1355" priority="189">
      <formula>$L$12&lt;337</formula>
    </cfRule>
    <cfRule type="expression" dxfId="1354" priority="190">
      <formula>$L$12&gt;399</formula>
    </cfRule>
  </conditionalFormatting>
  <conditionalFormatting sqref="L17">
    <cfRule type="expression" dxfId="1353" priority="186">
      <formula>$L$12&lt;337</formula>
    </cfRule>
    <cfRule type="expression" dxfId="1352" priority="187">
      <formula>$L$12&gt;399</formula>
    </cfRule>
  </conditionalFormatting>
  <conditionalFormatting sqref="N13">
    <cfRule type="expression" dxfId="1351" priority="183">
      <formula>$N$12&lt;152</formula>
    </cfRule>
    <cfRule type="expression" dxfId="1350" priority="184">
      <formula>$N$12&gt;183</formula>
    </cfRule>
  </conditionalFormatting>
  <conditionalFormatting sqref="N13:O13 N15:O15 N17:O17">
    <cfRule type="expression" dxfId="1349" priority="182">
      <formula>AND($N$12&gt;=$AU$57,$N$12&lt;=$AU$56)</formula>
    </cfRule>
  </conditionalFormatting>
  <conditionalFormatting sqref="N14">
    <cfRule type="expression" dxfId="1348" priority="180">
      <formula>$N$12&lt;152</formula>
    </cfRule>
    <cfRule type="expression" dxfId="1347" priority="181">
      <formula>$N$12&gt;183</formula>
    </cfRule>
  </conditionalFormatting>
  <conditionalFormatting sqref="N16">
    <cfRule type="expression" dxfId="1346" priority="174">
      <formula>$N$12&lt;152</formula>
    </cfRule>
    <cfRule type="expression" dxfId="1345" priority="175">
      <formula>$N$12&gt;183</formula>
    </cfRule>
  </conditionalFormatting>
  <conditionalFormatting sqref="N15">
    <cfRule type="expression" dxfId="1344" priority="168">
      <formula>$N$12&lt;152</formula>
    </cfRule>
    <cfRule type="expression" dxfId="1343" priority="169">
      <formula>$N$12&gt;183</formula>
    </cfRule>
  </conditionalFormatting>
  <conditionalFormatting sqref="N17">
    <cfRule type="expression" dxfId="1342" priority="165">
      <formula>$N$12&lt;152</formula>
    </cfRule>
    <cfRule type="expression" dxfId="1341" priority="166">
      <formula>$N$12&gt;183</formula>
    </cfRule>
  </conditionalFormatting>
  <conditionalFormatting sqref="P13">
    <cfRule type="expression" dxfId="1340" priority="161">
      <formula>$P$12&lt;348</formula>
    </cfRule>
    <cfRule type="expression" dxfId="1339" priority="162">
      <formula>$P$12&gt;412</formula>
    </cfRule>
  </conditionalFormatting>
  <conditionalFormatting sqref="P13:Q13 P15:Q15 P17:Q17">
    <cfRule type="expression" dxfId="1338" priority="160">
      <formula>AND($P$12&gt;=$AU$61,$P$12&lt;=$AU$60)</formula>
    </cfRule>
  </conditionalFormatting>
  <conditionalFormatting sqref="P14">
    <cfRule type="expression" dxfId="1337" priority="158">
      <formula>$P$12&lt;348</formula>
    </cfRule>
    <cfRule type="expression" dxfId="1336" priority="159">
      <formula>$P$12&gt;412</formula>
    </cfRule>
  </conditionalFormatting>
  <conditionalFormatting sqref="P14:Q14 P16:Q16 P12:Q12">
    <cfRule type="expression" dxfId="1335" priority="157">
      <formula>AND($P$12&gt;=$AU$61,$P$12&lt;=$AU$60)</formula>
    </cfRule>
  </conditionalFormatting>
  <conditionalFormatting sqref="P16">
    <cfRule type="expression" dxfId="1334" priority="152">
      <formula>$P$12&lt;348</formula>
    </cfRule>
    <cfRule type="expression" dxfId="1333" priority="153">
      <formula>$P$12&gt;412</formula>
    </cfRule>
  </conditionalFormatting>
  <conditionalFormatting sqref="P15">
    <cfRule type="expression" dxfId="1332" priority="146">
      <formula>$P$12&lt;348</formula>
    </cfRule>
    <cfRule type="expression" dxfId="1331" priority="147">
      <formula>$P$12&gt;412</formula>
    </cfRule>
  </conditionalFormatting>
  <conditionalFormatting sqref="P17">
    <cfRule type="expression" dxfId="1330" priority="143">
      <formula>$P$12&lt;348</formula>
    </cfRule>
    <cfRule type="expression" dxfId="1329" priority="144">
      <formula>$P$12&gt;412</formula>
    </cfRule>
  </conditionalFormatting>
  <conditionalFormatting sqref="R13">
    <cfRule type="expression" dxfId="1328" priority="139">
      <formula>$R$12&lt;158</formula>
    </cfRule>
    <cfRule type="expression" dxfId="1327" priority="140">
      <formula>$R$12&gt;191</formula>
    </cfRule>
  </conditionalFormatting>
  <conditionalFormatting sqref="R13:S13 R15:S15 R17:S17">
    <cfRule type="expression" dxfId="1326" priority="138">
      <formula>AND($R$12&lt;=$AU$64,$R$12&gt;=$AU$65)</formula>
    </cfRule>
  </conditionalFormatting>
  <conditionalFormatting sqref="R14">
    <cfRule type="expression" dxfId="1325" priority="136">
      <formula>$R$12&lt;158</formula>
    </cfRule>
    <cfRule type="expression" dxfId="1324" priority="137">
      <formula>$R$12&gt;191</formula>
    </cfRule>
  </conditionalFormatting>
  <conditionalFormatting sqref="R14:S14 R16:S16 R12:S12">
    <cfRule type="expression" dxfId="1323" priority="135">
      <formula>AND($R$12&lt;=$AU$64,$R$12&gt;=$AU$65)</formula>
    </cfRule>
  </conditionalFormatting>
  <conditionalFormatting sqref="R16">
    <cfRule type="expression" dxfId="1322" priority="130">
      <formula>$R$12&lt;158</formula>
    </cfRule>
    <cfRule type="expression" dxfId="1321" priority="131">
      <formula>$R$12&gt;191</formula>
    </cfRule>
  </conditionalFormatting>
  <conditionalFormatting sqref="R15">
    <cfRule type="expression" dxfId="1320" priority="124">
      <formula>$R$12&lt;158</formula>
    </cfRule>
    <cfRule type="expression" dxfId="1319" priority="125">
      <formula>$R$12&gt;191</formula>
    </cfRule>
  </conditionalFormatting>
  <conditionalFormatting sqref="R17">
    <cfRule type="expression" dxfId="1318" priority="121">
      <formula>$R$12&lt;158</formula>
    </cfRule>
    <cfRule type="expression" dxfId="1317" priority="122">
      <formula>$R$12&gt;191</formula>
    </cfRule>
  </conditionalFormatting>
  <conditionalFormatting sqref="T13">
    <cfRule type="expression" dxfId="1316" priority="117">
      <formula>$T$12&lt;339</formula>
    </cfRule>
    <cfRule type="expression" dxfId="1315" priority="118">
      <formula>$T$12&gt;430</formula>
    </cfRule>
  </conditionalFormatting>
  <conditionalFormatting sqref="T13:U13 T15:U15 T17:U17">
    <cfRule type="expression" dxfId="1314" priority="116">
      <formula>AND($T$12&gt;=$AU$69,$T$12&lt;=$AU$68)</formula>
    </cfRule>
  </conditionalFormatting>
  <conditionalFormatting sqref="T14">
    <cfRule type="expression" dxfId="1313" priority="114">
      <formula>$T$12&lt;339</formula>
    </cfRule>
    <cfRule type="expression" dxfId="1312" priority="115">
      <formula>$T$12&gt;430</formula>
    </cfRule>
  </conditionalFormatting>
  <conditionalFormatting sqref="T14:U14 T16:U16 T12:U12">
    <cfRule type="expression" dxfId="1311" priority="113">
      <formula>AND($T$12&gt;=$AU$69,$T$12&lt;=$AU$68)</formula>
    </cfRule>
  </conditionalFormatting>
  <conditionalFormatting sqref="T16">
    <cfRule type="expression" dxfId="1310" priority="108">
      <formula>$T$12&lt;339</formula>
    </cfRule>
    <cfRule type="expression" dxfId="1309" priority="109">
      <formula>$T$12&gt;430</formula>
    </cfRule>
  </conditionalFormatting>
  <conditionalFormatting sqref="T15">
    <cfRule type="expression" dxfId="1308" priority="102">
      <formula>$T$12&lt;339</formula>
    </cfRule>
    <cfRule type="expression" dxfId="1307" priority="103">
      <formula>$T$12&gt;430</formula>
    </cfRule>
  </conditionalFormatting>
  <conditionalFormatting sqref="T17">
    <cfRule type="expression" dxfId="1306" priority="99">
      <formula>$T$12&lt;339</formula>
    </cfRule>
    <cfRule type="expression" dxfId="1305" priority="100">
      <formula>$T$12&gt;430</formula>
    </cfRule>
  </conditionalFormatting>
  <conditionalFormatting sqref="V12:W12">
    <cfRule type="expression" dxfId="1304" priority="97">
      <formula>AND($V$12&gt;=2,$V$12&lt;=5)</formula>
    </cfRule>
  </conditionalFormatting>
  <conditionalFormatting sqref="V13">
    <cfRule type="cellIs" dxfId="1303" priority="95" operator="lessThan">
      <formula>2</formula>
    </cfRule>
    <cfRule type="cellIs" dxfId="1302" priority="96" operator="greaterThan">
      <formula>5</formula>
    </cfRule>
  </conditionalFormatting>
  <conditionalFormatting sqref="V13:W13">
    <cfRule type="expression" dxfId="1301" priority="94">
      <formula>AND($V$12&gt;=2,$V$12&lt;=5)</formula>
    </cfRule>
  </conditionalFormatting>
  <conditionalFormatting sqref="V14">
    <cfRule type="cellIs" dxfId="1300" priority="92" operator="lessThan">
      <formula>2</formula>
    </cfRule>
    <cfRule type="cellIs" dxfId="1299" priority="93" operator="greaterThan">
      <formula>5</formula>
    </cfRule>
  </conditionalFormatting>
  <conditionalFormatting sqref="V14:W14">
    <cfRule type="expression" dxfId="1298" priority="91">
      <formula>AND($V$12&gt;=2,$V$12&lt;=5)</formula>
    </cfRule>
  </conditionalFormatting>
  <conditionalFormatting sqref="V16">
    <cfRule type="cellIs" dxfId="1297" priority="86" operator="lessThan">
      <formula>2</formula>
    </cfRule>
    <cfRule type="cellIs" dxfId="1296" priority="87" operator="greaterThan">
      <formula>5</formula>
    </cfRule>
  </conditionalFormatting>
  <conditionalFormatting sqref="V16:W16">
    <cfRule type="expression" dxfId="1295" priority="85">
      <formula>AND($V$12&gt;=2,$V$12&lt;=5)</formula>
    </cfRule>
  </conditionalFormatting>
  <conditionalFormatting sqref="V15">
    <cfRule type="cellIs" dxfId="1294" priority="80" operator="lessThan">
      <formula>2</formula>
    </cfRule>
    <cfRule type="cellIs" dxfId="1293" priority="81" operator="greaterThan">
      <formula>5</formula>
    </cfRule>
  </conditionalFormatting>
  <conditionalFormatting sqref="V15:W15">
    <cfRule type="expression" dxfId="1292" priority="79">
      <formula>AND($V$12&gt;=2,$V$12&lt;=5)</formula>
    </cfRule>
  </conditionalFormatting>
  <conditionalFormatting sqref="V17">
    <cfRule type="cellIs" dxfId="1291" priority="77" operator="lessThan">
      <formula>2</formula>
    </cfRule>
    <cfRule type="cellIs" dxfId="1290" priority="78" operator="greaterThan">
      <formula>5</formula>
    </cfRule>
  </conditionalFormatting>
  <conditionalFormatting sqref="V17:W17">
    <cfRule type="expression" dxfId="1289" priority="76">
      <formula>AND($V$12&gt;=2,$V$12&lt;=5)</formula>
    </cfRule>
  </conditionalFormatting>
  <conditionalFormatting sqref="V6:X6">
    <cfRule type="expression" dxfId="1288" priority="74">
      <formula>ISNUMBER(SEARCH("Caster",$H$6))=TRUE</formula>
    </cfRule>
  </conditionalFormatting>
  <conditionalFormatting sqref="Y6:AA6">
    <cfRule type="expression" dxfId="1287" priority="73">
      <formula>ISNUMBER(SEARCH("Freelancer",$H$6))=FALSE</formula>
    </cfRule>
  </conditionalFormatting>
  <conditionalFormatting sqref="H27">
    <cfRule type="expression" dxfId="1286" priority="69">
      <formula>ISNUMBER(SEARCH("Venus",$H$4))=TRUE</formula>
    </cfRule>
    <cfRule type="expression" dxfId="1285" priority="70">
      <formula>ISNUMBER(SEARCH("Mars",$H$4))=TRUE</formula>
    </cfRule>
    <cfRule type="expression" dxfId="1284" priority="71">
      <formula>ISNUMBER(SEARCH("Mercury",$H$4))=TRUE</formula>
    </cfRule>
    <cfRule type="expression" dxfId="1283" priority="72">
      <formula>ISNUMBER(SEARCH("Jupiter",$H$4))=TRUE</formula>
    </cfRule>
  </conditionalFormatting>
  <conditionalFormatting sqref="J25">
    <cfRule type="expression" dxfId="1282" priority="65">
      <formula>ISNUMBER(SEARCH("Venus",$H$4))=TRUE</formula>
    </cfRule>
    <cfRule type="expression" dxfId="1281" priority="66">
      <formula>ISNUMBER(SEARCH("Mars",$H$4))=TRUE</formula>
    </cfRule>
    <cfRule type="expression" dxfId="1280" priority="67">
      <formula>ISNUMBER(SEARCH("Mercury",$H$4))=TRUE</formula>
    </cfRule>
    <cfRule type="expression" dxfId="1279" priority="68">
      <formula>ISNUMBER(SEARCH("Jupiter",$H$4))=TRUE</formula>
    </cfRule>
  </conditionalFormatting>
  <conditionalFormatting sqref="J27">
    <cfRule type="expression" dxfId="1278" priority="57">
      <formula>ISNUMBER(SEARCH("Venus",$H$4))=TRUE</formula>
    </cfRule>
    <cfRule type="expression" dxfId="1277" priority="58">
      <formula>ISNUMBER(SEARCH("Mars",$H$4))=TRUE</formula>
    </cfRule>
    <cfRule type="expression" dxfId="1276" priority="59">
      <formula>ISNUMBER(SEARCH("Mercury",$H$4))=TRUE</formula>
    </cfRule>
    <cfRule type="expression" dxfId="1275" priority="60">
      <formula>ISNUMBER(SEARCH("Jupiter",$H$4))=TRUE</formula>
    </cfRule>
  </conditionalFormatting>
  <conditionalFormatting sqref="H12">
    <cfRule type="expression" dxfId="1274" priority="22">
      <formula>$H$12&lt;702</formula>
    </cfRule>
    <cfRule type="expression" dxfId="1273" priority="23">
      <formula>$H$12&gt;846</formula>
    </cfRule>
  </conditionalFormatting>
  <conditionalFormatting sqref="J12">
    <cfRule type="expression" dxfId="1272" priority="19">
      <formula>$J$12&lt;230</formula>
    </cfRule>
    <cfRule type="expression" dxfId="1271" priority="20">
      <formula>$J$12&gt;295</formula>
    </cfRule>
  </conditionalFormatting>
  <conditionalFormatting sqref="L12">
    <cfRule type="expression" dxfId="1270" priority="16">
      <formula>$L$12&lt;337</formula>
    </cfRule>
    <cfRule type="expression" dxfId="1269" priority="17">
      <formula>$L$12&gt;399</formula>
    </cfRule>
  </conditionalFormatting>
  <conditionalFormatting sqref="N12">
    <cfRule type="expression" dxfId="1268" priority="13">
      <formula>$N$12&lt;152</formula>
    </cfRule>
    <cfRule type="expression" dxfId="1267" priority="14">
      <formula>$N$12&gt;183</formula>
    </cfRule>
  </conditionalFormatting>
  <conditionalFormatting sqref="P12">
    <cfRule type="expression" dxfId="1266" priority="10">
      <formula>$P$12&lt;348</formula>
    </cfRule>
    <cfRule type="expression" dxfId="1265" priority="11">
      <formula>$P$12&gt;412</formula>
    </cfRule>
  </conditionalFormatting>
  <conditionalFormatting sqref="R12">
    <cfRule type="expression" dxfId="1264" priority="7">
      <formula>$R$12&lt;158</formula>
    </cfRule>
    <cfRule type="expression" dxfId="1263" priority="8">
      <formula>$R$12&gt;191</formula>
    </cfRule>
  </conditionalFormatting>
  <conditionalFormatting sqref="T12">
    <cfRule type="expression" dxfId="1262" priority="4">
      <formula>$T$12&lt;339</formula>
    </cfRule>
    <cfRule type="expression" dxfId="1261" priority="5">
      <formula>$T$12&gt;430</formula>
    </cfRule>
  </conditionalFormatting>
  <conditionalFormatting sqref="B36:W36">
    <cfRule type="expression" dxfId="1260" priority="2">
      <formula>$H$6&lt;&gt;"Caster"</formula>
    </cfRule>
  </conditionalFormatting>
  <conditionalFormatting sqref="B37:W37">
    <cfRule type="expression" dxfId="1259" priority="1">
      <formula>$H$6="Freelancer"</formula>
    </cfRule>
  </conditionalFormatting>
  <dataValidations count="10">
    <dataValidation type="list" allowBlank="1" showInputMessage="1" showErrorMessage="1" sqref="H4:AA4">
      <formula1>"Venus,Mars,Jupiter,Mercury"</formula1>
    </dataValidation>
    <dataValidation type="list" allowBlank="1" showInputMessage="1" showErrorMessage="1" sqref="H5:AA5">
      <formula1>"Zenith Affinity,Dawn Affinity,Clear Affinity,Dusk Affinity,Nadir Affinity,Eclipse Affinity"</formula1>
    </dataValidation>
    <dataValidation type="list" allowBlank="1" showInputMessage="1" showErrorMessage="1" sqref="H6:L6">
      <formula1>Builds</formula1>
    </dataValidation>
    <dataValidation type="list" allowBlank="1" showInputMessage="1" showErrorMessage="1" sqref="M6:U6">
      <formula1>INDIRECT($H$6)</formula1>
    </dataValidation>
    <dataValidation type="list" allowBlank="1" showInputMessage="1" showErrorMessage="1" sqref="V6:X6">
      <formula1>IF($H$6&lt;&gt;"Caster",INDIRECT($H$6))</formula1>
    </dataValidation>
    <dataValidation type="list" allowBlank="1" showInputMessage="1" showErrorMessage="1" sqref="Y6:AA6">
      <formula1>IF($H$6="Freelancer",INDIRECT($H$6))</formula1>
    </dataValidation>
    <dataValidation type="list" allowBlank="1" showInputMessage="1" showErrorMessage="1" sqref="H7:AA7">
      <formula1>Roles</formula1>
    </dataValidation>
    <dataValidation type="list" allowBlank="1" showInputMessage="1" showErrorMessage="1" sqref="H8:AA8">
      <formula1>IF($H$6&lt;&gt;"Jack of Trades",INDIRECT(H7))</formula1>
    </dataValidation>
    <dataValidation type="list" allowBlank="1" showInputMessage="1" showErrorMessage="1" sqref="H3:L3">
      <formula1>Races</formula1>
    </dataValidation>
    <dataValidation type="list" allowBlank="1" showInputMessage="1" sqref="M3:AA3">
      <formula1>INDIRECT($H$3)</formula1>
    </dataValidation>
  </dataValidations>
  <pageMargins left="0.7" right="0.7" top="0.75" bottom="0.75" header="0.3" footer="0.3"/>
  <ignoredErrors>
    <ignoredError sqref="N13:N17" formula="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W504"/>
  <sheetViews>
    <sheetView showGridLines="0" workbookViewId="0">
      <selection activeCell="AQ6" sqref="AQ6"/>
    </sheetView>
  </sheetViews>
  <sheetFormatPr defaultColWidth="2.85546875" defaultRowHeight="15" x14ac:dyDescent="0.25"/>
  <sheetData>
    <row r="1" spans="1:49" x14ac:dyDescent="0.25">
      <c r="A1" t="s">
        <v>338</v>
      </c>
      <c r="AQ1" s="140" t="s">
        <v>349</v>
      </c>
      <c r="AR1" s="140" t="s">
        <v>1</v>
      </c>
      <c r="AS1" s="140" t="s">
        <v>3</v>
      </c>
      <c r="AT1" s="140" t="s">
        <v>2</v>
      </c>
      <c r="AU1" s="140" t="s">
        <v>144</v>
      </c>
    </row>
    <row r="2" spans="1:49" x14ac:dyDescent="0.25">
      <c r="A2" t="s">
        <v>339</v>
      </c>
      <c r="AQ2" s="140"/>
      <c r="AR2" s="140"/>
      <c r="AS2" s="140"/>
      <c r="AT2" s="140"/>
      <c r="AU2" s="140"/>
    </row>
    <row r="3" spans="1:49" x14ac:dyDescent="0.25">
      <c r="A3" t="s">
        <v>340</v>
      </c>
      <c r="AQ3" s="140"/>
      <c r="AR3" s="140"/>
      <c r="AS3" s="140"/>
      <c r="AT3" s="140"/>
      <c r="AU3" s="140"/>
    </row>
    <row r="4" spans="1:49" ht="15" customHeight="1" x14ac:dyDescent="0.25">
      <c r="A4" t="s">
        <v>341</v>
      </c>
      <c r="AQ4" s="140"/>
      <c r="AR4" s="140"/>
      <c r="AS4" s="140"/>
      <c r="AT4" s="140"/>
      <c r="AU4" s="140"/>
    </row>
    <row r="6" spans="1:49" x14ac:dyDescent="0.25">
      <c r="A6" t="s">
        <v>342</v>
      </c>
      <c r="AQ6" s="22"/>
      <c r="AR6" s="26" t="s">
        <v>334</v>
      </c>
      <c r="AS6" s="26" t="s">
        <v>335</v>
      </c>
      <c r="AT6" s="26" t="s">
        <v>336</v>
      </c>
      <c r="AU6" s="26" t="s">
        <v>337</v>
      </c>
      <c r="AW6" s="32" t="s">
        <v>347</v>
      </c>
    </row>
    <row r="7" spans="1:49" x14ac:dyDescent="0.25">
      <c r="A7" t="s">
        <v>343</v>
      </c>
    </row>
    <row r="8" spans="1:49" x14ac:dyDescent="0.25">
      <c r="A8" t="s">
        <v>344</v>
      </c>
      <c r="AQ8" s="22"/>
      <c r="AR8" s="28" t="s">
        <v>334</v>
      </c>
      <c r="AS8" s="29" t="s">
        <v>335</v>
      </c>
      <c r="AT8" s="30" t="s">
        <v>336</v>
      </c>
      <c r="AU8" s="31" t="s">
        <v>337</v>
      </c>
      <c r="AW8" t="s">
        <v>348</v>
      </c>
    </row>
    <row r="9" spans="1:49" x14ac:dyDescent="0.25">
      <c r="A9" t="s">
        <v>345</v>
      </c>
    </row>
    <row r="10" spans="1:49" x14ac:dyDescent="0.25">
      <c r="A10" t="s">
        <v>346</v>
      </c>
    </row>
    <row r="13" spans="1:49" ht="15" customHeight="1" x14ac:dyDescent="0.25">
      <c r="A13" s="139" t="s">
        <v>387</v>
      </c>
      <c r="B13" s="139"/>
      <c r="C13" s="139"/>
      <c r="D13" s="139"/>
      <c r="E13" s="139"/>
      <c r="F13" s="139"/>
      <c r="G13" s="139"/>
      <c r="H13" s="139"/>
      <c r="I13" s="139"/>
      <c r="J13" s="139"/>
      <c r="K13" s="139"/>
      <c r="L13" s="139"/>
      <c r="M13" s="139"/>
      <c r="N13" s="139"/>
      <c r="O13" s="42" t="s">
        <v>694</v>
      </c>
      <c r="P13" s="35"/>
      <c r="AQ13" t="s">
        <v>375</v>
      </c>
    </row>
    <row r="14" spans="1:49" ht="15" customHeight="1" x14ac:dyDescent="0.25">
      <c r="A14" s="139"/>
      <c r="B14" s="139"/>
      <c r="C14" s="139"/>
      <c r="D14" s="139"/>
      <c r="E14" s="139"/>
      <c r="F14" s="139"/>
      <c r="G14" s="139"/>
      <c r="H14" s="139"/>
      <c r="I14" s="139"/>
      <c r="J14" s="139"/>
      <c r="K14" s="139"/>
      <c r="L14" s="139"/>
      <c r="M14" s="139"/>
      <c r="N14" s="139"/>
      <c r="O14" s="35"/>
      <c r="P14" s="35"/>
      <c r="AQ14" t="s">
        <v>405</v>
      </c>
    </row>
    <row r="15" spans="1:49" x14ac:dyDescent="0.25">
      <c r="A15" t="s">
        <v>388</v>
      </c>
      <c r="AQ15" s="26">
        <v>3</v>
      </c>
      <c r="AR15" s="28" t="s">
        <v>334</v>
      </c>
      <c r="AS15" s="29" t="s">
        <v>335</v>
      </c>
      <c r="AT15" s="30" t="s">
        <v>336</v>
      </c>
      <c r="AU15" s="31" t="s">
        <v>337</v>
      </c>
    </row>
    <row r="16" spans="1:49" x14ac:dyDescent="0.25">
      <c r="A16" t="s">
        <v>389</v>
      </c>
    </row>
    <row r="17" spans="1:44" x14ac:dyDescent="0.25">
      <c r="A17" t="s">
        <v>390</v>
      </c>
      <c r="AQ17" s="26">
        <v>1</v>
      </c>
      <c r="AR17" t="s">
        <v>362</v>
      </c>
    </row>
    <row r="18" spans="1:44" x14ac:dyDescent="0.25">
      <c r="A18" t="s">
        <v>391</v>
      </c>
      <c r="AQ18" s="26">
        <v>7</v>
      </c>
      <c r="AR18" t="s">
        <v>363</v>
      </c>
    </row>
    <row r="19" spans="1:44" x14ac:dyDescent="0.25">
      <c r="AQ19" s="26" t="s">
        <v>337</v>
      </c>
      <c r="AR19" t="s">
        <v>364</v>
      </c>
    </row>
    <row r="20" spans="1:44" x14ac:dyDescent="0.25">
      <c r="A20" t="s">
        <v>392</v>
      </c>
    </row>
    <row r="21" spans="1:44" x14ac:dyDescent="0.25">
      <c r="A21" t="s">
        <v>393</v>
      </c>
    </row>
    <row r="22" spans="1:44" x14ac:dyDescent="0.25">
      <c r="A22" t="s">
        <v>394</v>
      </c>
    </row>
    <row r="23" spans="1:44" x14ac:dyDescent="0.25">
      <c r="A23" t="s">
        <v>404</v>
      </c>
    </row>
    <row r="25" spans="1:44" x14ac:dyDescent="0.25">
      <c r="A25" t="s">
        <v>395</v>
      </c>
    </row>
    <row r="26" spans="1:44" x14ac:dyDescent="0.25">
      <c r="A26" t="s">
        <v>396</v>
      </c>
    </row>
    <row r="27" spans="1:44" x14ac:dyDescent="0.25">
      <c r="A27" t="s">
        <v>397</v>
      </c>
    </row>
    <row r="29" spans="1:44" x14ac:dyDescent="0.25">
      <c r="A29" t="s">
        <v>398</v>
      </c>
    </row>
    <row r="31" spans="1:44" x14ac:dyDescent="0.25">
      <c r="E31" s="36" t="s">
        <v>399</v>
      </c>
      <c r="G31" t="s">
        <v>412</v>
      </c>
      <c r="K31" s="37"/>
      <c r="Q31" s="36" t="s">
        <v>406</v>
      </c>
      <c r="S31" t="s">
        <v>407</v>
      </c>
      <c r="W31" s="37"/>
      <c r="AC31" s="36" t="s">
        <v>413</v>
      </c>
      <c r="AE31" t="s">
        <v>416</v>
      </c>
      <c r="AK31" s="37"/>
      <c r="AP31" s="36" t="s">
        <v>421</v>
      </c>
      <c r="AR31" t="s">
        <v>422</v>
      </c>
    </row>
    <row r="32" spans="1:44" x14ac:dyDescent="0.25">
      <c r="E32" s="36" t="s">
        <v>400</v>
      </c>
      <c r="G32" t="s">
        <v>402</v>
      </c>
      <c r="K32" s="37"/>
      <c r="Q32" s="36" t="s">
        <v>408</v>
      </c>
      <c r="S32" t="s">
        <v>409</v>
      </c>
      <c r="W32" s="37"/>
      <c r="AC32" s="36" t="s">
        <v>414</v>
      </c>
      <c r="AE32" t="s">
        <v>417</v>
      </c>
      <c r="AK32" s="37"/>
      <c r="AP32" s="36" t="s">
        <v>420</v>
      </c>
      <c r="AR32" t="s">
        <v>423</v>
      </c>
    </row>
    <row r="33" spans="1:44" x14ac:dyDescent="0.25">
      <c r="E33" s="36" t="s">
        <v>401</v>
      </c>
      <c r="G33" t="s">
        <v>403</v>
      </c>
      <c r="K33" s="37"/>
      <c r="Q33" s="36" t="s">
        <v>410</v>
      </c>
      <c r="S33" t="s">
        <v>411</v>
      </c>
      <c r="W33" s="37"/>
      <c r="AC33" s="36" t="s">
        <v>415</v>
      </c>
      <c r="AE33" t="s">
        <v>418</v>
      </c>
      <c r="AK33" s="37"/>
      <c r="AP33" s="36" t="s">
        <v>419</v>
      </c>
      <c r="AR33" t="s">
        <v>424</v>
      </c>
    </row>
    <row r="35" spans="1:44" x14ac:dyDescent="0.25">
      <c r="A35" t="s">
        <v>425</v>
      </c>
    </row>
    <row r="37" spans="1:44" x14ac:dyDescent="0.25">
      <c r="E37" s="36" t="s">
        <v>426</v>
      </c>
      <c r="G37" t="s">
        <v>427</v>
      </c>
    </row>
    <row r="38" spans="1:44" x14ac:dyDescent="0.25">
      <c r="E38" s="36" t="s">
        <v>428</v>
      </c>
      <c r="G38" t="s">
        <v>433</v>
      </c>
    </row>
    <row r="39" spans="1:44" x14ac:dyDescent="0.25">
      <c r="E39" s="36" t="s">
        <v>429</v>
      </c>
      <c r="G39" t="s">
        <v>432</v>
      </c>
    </row>
    <row r="40" spans="1:44" x14ac:dyDescent="0.25">
      <c r="E40" s="36" t="s">
        <v>430</v>
      </c>
      <c r="G40" t="s">
        <v>431</v>
      </c>
    </row>
    <row r="41" spans="1:44" x14ac:dyDescent="0.25">
      <c r="E41" s="36" t="s">
        <v>434</v>
      </c>
      <c r="G41" t="s">
        <v>435</v>
      </c>
    </row>
    <row r="42" spans="1:44" x14ac:dyDescent="0.25">
      <c r="E42" s="36" t="s">
        <v>436</v>
      </c>
      <c r="G42" t="s">
        <v>437</v>
      </c>
    </row>
    <row r="43" spans="1:44" x14ac:dyDescent="0.25">
      <c r="E43" s="36" t="s">
        <v>438</v>
      </c>
      <c r="G43" t="s">
        <v>439</v>
      </c>
    </row>
    <row r="44" spans="1:44" x14ac:dyDescent="0.25">
      <c r="E44" s="36" t="s">
        <v>440</v>
      </c>
      <c r="G44" t="s">
        <v>441</v>
      </c>
    </row>
    <row r="45" spans="1:44" x14ac:dyDescent="0.25">
      <c r="E45" s="36" t="s">
        <v>442</v>
      </c>
      <c r="G45" t="s">
        <v>443</v>
      </c>
    </row>
    <row r="46" spans="1:44" x14ac:dyDescent="0.25">
      <c r="E46" s="36" t="s">
        <v>444</v>
      </c>
      <c r="G46" t="s">
        <v>445</v>
      </c>
    </row>
    <row r="47" spans="1:44" x14ac:dyDescent="0.25">
      <c r="E47" s="36" t="s">
        <v>446</v>
      </c>
      <c r="G47" t="s">
        <v>447</v>
      </c>
    </row>
    <row r="48" spans="1:44" x14ac:dyDescent="0.25">
      <c r="E48" s="36" t="s">
        <v>448</v>
      </c>
      <c r="G48" t="s">
        <v>449</v>
      </c>
    </row>
    <row r="51" spans="1:48" x14ac:dyDescent="0.25">
      <c r="A51" s="139" t="s">
        <v>450</v>
      </c>
      <c r="B51" s="139"/>
      <c r="C51" s="139"/>
      <c r="D51" s="139"/>
      <c r="E51" s="139"/>
      <c r="F51" s="139"/>
      <c r="G51" s="139"/>
      <c r="H51" s="139"/>
      <c r="I51" s="139"/>
      <c r="J51" s="139"/>
      <c r="K51" s="139"/>
      <c r="L51" s="139"/>
      <c r="M51" s="139"/>
      <c r="N51" s="139"/>
      <c r="O51" s="42" t="s">
        <v>694</v>
      </c>
      <c r="AQ51" t="s">
        <v>455</v>
      </c>
    </row>
    <row r="52" spans="1:48" x14ac:dyDescent="0.25">
      <c r="A52" s="139"/>
      <c r="B52" s="139"/>
      <c r="C52" s="139"/>
      <c r="D52" s="139"/>
      <c r="E52" s="139"/>
      <c r="F52" s="139"/>
      <c r="G52" s="139"/>
      <c r="H52" s="139"/>
      <c r="I52" s="139"/>
      <c r="J52" s="139"/>
      <c r="K52" s="139"/>
      <c r="L52" s="139"/>
      <c r="M52" s="139"/>
      <c r="N52" s="139"/>
      <c r="AQ52" t="s">
        <v>456</v>
      </c>
    </row>
    <row r="53" spans="1:48" x14ac:dyDescent="0.25">
      <c r="A53" t="s">
        <v>451</v>
      </c>
      <c r="AQ53" s="26">
        <v>3</v>
      </c>
      <c r="AR53" s="28" t="s">
        <v>334</v>
      </c>
      <c r="AS53" s="29" t="s">
        <v>335</v>
      </c>
      <c r="AT53" s="30" t="s">
        <v>336</v>
      </c>
      <c r="AU53" s="31" t="s">
        <v>337</v>
      </c>
    </row>
    <row r="54" spans="1:48" x14ac:dyDescent="0.25">
      <c r="A54" t="s">
        <v>452</v>
      </c>
    </row>
    <row r="55" spans="1:48" x14ac:dyDescent="0.25">
      <c r="A55" t="s">
        <v>453</v>
      </c>
      <c r="AQ55" s="26">
        <v>1</v>
      </c>
      <c r="AR55" t="s">
        <v>362</v>
      </c>
    </row>
    <row r="56" spans="1:48" x14ac:dyDescent="0.25">
      <c r="A56" t="s">
        <v>454</v>
      </c>
      <c r="AQ56" s="26">
        <v>7</v>
      </c>
      <c r="AR56" t="s">
        <v>363</v>
      </c>
    </row>
    <row r="57" spans="1:48" x14ac:dyDescent="0.25">
      <c r="A57" t="s">
        <v>457</v>
      </c>
      <c r="AQ57" s="26" t="s">
        <v>337</v>
      </c>
      <c r="AR57" t="s">
        <v>364</v>
      </c>
    </row>
    <row r="60" spans="1:48" x14ac:dyDescent="0.25">
      <c r="A60" s="139" t="s">
        <v>458</v>
      </c>
      <c r="B60" s="139"/>
      <c r="C60" s="139"/>
      <c r="D60" s="139"/>
      <c r="E60" s="139"/>
      <c r="F60" s="139"/>
      <c r="G60" s="139"/>
      <c r="H60" s="139"/>
      <c r="I60" s="139"/>
      <c r="J60" s="139"/>
      <c r="K60" s="139"/>
      <c r="L60" s="139"/>
      <c r="M60" s="139"/>
      <c r="N60" s="139"/>
      <c r="O60" s="42" t="s">
        <v>694</v>
      </c>
      <c r="AQ60" t="s">
        <v>455</v>
      </c>
    </row>
    <row r="61" spans="1:48" x14ac:dyDescent="0.25">
      <c r="A61" s="139"/>
      <c r="B61" s="139"/>
      <c r="C61" s="139"/>
      <c r="D61" s="139"/>
      <c r="E61" s="139"/>
      <c r="F61" s="139"/>
      <c r="G61" s="139"/>
      <c r="H61" s="139"/>
      <c r="I61" s="139"/>
      <c r="J61" s="139"/>
      <c r="K61" s="139"/>
      <c r="L61" s="139"/>
      <c r="M61" s="139"/>
      <c r="N61" s="139"/>
      <c r="AQ61" t="s">
        <v>456</v>
      </c>
    </row>
    <row r="62" spans="1:48" x14ac:dyDescent="0.25">
      <c r="A62" s="7" t="s">
        <v>459</v>
      </c>
      <c r="B62" s="7"/>
      <c r="C62" s="7"/>
      <c r="D62" s="7"/>
      <c r="E62" s="7"/>
      <c r="F62" s="7"/>
      <c r="G62" s="7"/>
      <c r="H62" s="7"/>
      <c r="I62" s="7"/>
      <c r="J62" s="7"/>
      <c r="K62" s="7"/>
      <c r="L62" s="7"/>
      <c r="M62" s="7"/>
      <c r="N62" s="7"/>
      <c r="O62" s="7"/>
      <c r="P62" s="7"/>
      <c r="Q62" s="7"/>
      <c r="R62" s="7"/>
      <c r="S62" s="7"/>
      <c r="T62" s="7"/>
      <c r="U62" s="7"/>
      <c r="V62" s="7"/>
      <c r="W62" s="7"/>
      <c r="X62" s="7"/>
      <c r="Y62" s="7"/>
      <c r="Z62" s="7"/>
      <c r="AA62" s="7"/>
      <c r="AB62" s="7"/>
      <c r="AC62" s="7"/>
      <c r="AD62" s="7"/>
      <c r="AE62" s="7"/>
      <c r="AF62" s="7"/>
      <c r="AG62" s="7"/>
      <c r="AH62" s="7"/>
      <c r="AI62" s="7"/>
      <c r="AJ62" s="7"/>
      <c r="AK62" s="7"/>
      <c r="AL62" s="7"/>
      <c r="AM62" s="7"/>
      <c r="AN62" s="7"/>
      <c r="AO62" s="7"/>
      <c r="AP62" s="7"/>
      <c r="AQ62" s="26">
        <v>3</v>
      </c>
      <c r="AR62" s="28" t="s">
        <v>334</v>
      </c>
      <c r="AS62" s="29" t="s">
        <v>335</v>
      </c>
      <c r="AT62" s="30" t="s">
        <v>336</v>
      </c>
      <c r="AU62" s="31" t="s">
        <v>337</v>
      </c>
      <c r="AV62" s="7"/>
    </row>
    <row r="63" spans="1:48" x14ac:dyDescent="0.25">
      <c r="A63" s="7" t="s">
        <v>460</v>
      </c>
      <c r="B63" s="7"/>
      <c r="C63" s="7"/>
      <c r="D63" s="7"/>
      <c r="E63" s="7"/>
      <c r="F63" s="7"/>
      <c r="G63" s="7"/>
      <c r="H63" s="7"/>
      <c r="I63" s="7"/>
      <c r="J63" s="7"/>
      <c r="K63" s="7"/>
      <c r="L63" s="7"/>
      <c r="M63" s="7"/>
      <c r="N63" s="7"/>
      <c r="O63" s="7"/>
      <c r="P63" s="7"/>
      <c r="Q63" s="7"/>
      <c r="R63" s="7"/>
      <c r="S63" s="7"/>
      <c r="T63" s="7"/>
      <c r="U63" s="7"/>
      <c r="V63" s="7"/>
      <c r="W63" s="7"/>
      <c r="X63" s="7"/>
      <c r="Y63" s="7"/>
      <c r="Z63" s="7"/>
      <c r="AA63" s="7"/>
      <c r="AB63" s="7"/>
      <c r="AC63" s="7"/>
      <c r="AD63" s="7"/>
      <c r="AE63" s="7"/>
      <c r="AF63" s="7"/>
      <c r="AG63" s="7"/>
      <c r="AH63" s="7"/>
      <c r="AI63" s="7"/>
      <c r="AJ63" s="7"/>
      <c r="AK63" s="7"/>
      <c r="AL63" s="7"/>
      <c r="AM63" s="7"/>
      <c r="AN63" s="7"/>
      <c r="AO63" s="7"/>
      <c r="AP63" s="7"/>
      <c r="AV63" s="7"/>
    </row>
    <row r="64" spans="1:48" x14ac:dyDescent="0.25">
      <c r="A64" s="7" t="s">
        <v>461</v>
      </c>
      <c r="B64" s="7"/>
      <c r="C64" s="7"/>
      <c r="D64" s="7"/>
      <c r="E64" s="7"/>
      <c r="F64" s="7"/>
      <c r="G64" s="7"/>
      <c r="H64" s="7"/>
      <c r="I64" s="7"/>
      <c r="J64" s="7"/>
      <c r="K64" s="7"/>
      <c r="L64" s="7"/>
      <c r="M64" s="7"/>
      <c r="N64" s="7"/>
      <c r="O64" s="7"/>
      <c r="P64" s="7"/>
      <c r="Q64" s="7"/>
      <c r="R64" s="7"/>
      <c r="S64" s="7"/>
      <c r="T64" s="7"/>
      <c r="U64" s="7"/>
      <c r="V64" s="7"/>
      <c r="W64" s="7"/>
      <c r="X64" s="7"/>
      <c r="Y64" s="7"/>
      <c r="Z64" s="7"/>
      <c r="AA64" s="7"/>
      <c r="AB64" s="7"/>
      <c r="AC64" s="7"/>
      <c r="AD64" s="7"/>
      <c r="AE64" s="7"/>
      <c r="AF64" s="7"/>
      <c r="AG64" s="7"/>
      <c r="AH64" s="7"/>
      <c r="AI64" s="7"/>
      <c r="AJ64" s="7"/>
      <c r="AK64" s="7"/>
      <c r="AL64" s="7"/>
      <c r="AM64" s="7"/>
      <c r="AN64" s="7"/>
      <c r="AO64" s="7"/>
      <c r="AP64" s="7"/>
      <c r="AQ64" s="26">
        <v>1</v>
      </c>
      <c r="AR64" t="s">
        <v>362</v>
      </c>
      <c r="AV64" s="7"/>
    </row>
    <row r="65" spans="1:48" x14ac:dyDescent="0.25">
      <c r="A65" s="7" t="s">
        <v>462</v>
      </c>
      <c r="B65" s="7"/>
      <c r="C65" s="7"/>
      <c r="D65" s="7"/>
      <c r="E65" s="7"/>
      <c r="F65" s="7"/>
      <c r="G65" s="7"/>
      <c r="H65" s="7"/>
      <c r="I65" s="7"/>
      <c r="J65" s="7"/>
      <c r="K65" s="7"/>
      <c r="L65" s="7"/>
      <c r="M65" s="7"/>
      <c r="N65" s="7"/>
      <c r="O65" s="7"/>
      <c r="P65" s="7"/>
      <c r="Q65" s="7"/>
      <c r="R65" s="7"/>
      <c r="S65" s="7"/>
      <c r="T65" s="7"/>
      <c r="U65" s="7"/>
      <c r="V65" s="7"/>
      <c r="W65" s="7"/>
      <c r="X65" s="7"/>
      <c r="Y65" s="7"/>
      <c r="Z65" s="7"/>
      <c r="AA65" s="7"/>
      <c r="AB65" s="7"/>
      <c r="AC65" s="7"/>
      <c r="AD65" s="7"/>
      <c r="AE65" s="7"/>
      <c r="AF65" s="7"/>
      <c r="AG65" s="7"/>
      <c r="AH65" s="7"/>
      <c r="AI65" s="7"/>
      <c r="AJ65" s="7"/>
      <c r="AK65" s="7"/>
      <c r="AL65" s="7"/>
      <c r="AM65" s="7"/>
      <c r="AN65" s="7"/>
      <c r="AO65" s="7"/>
      <c r="AP65" s="7"/>
      <c r="AQ65" s="26">
        <v>7</v>
      </c>
      <c r="AR65" t="s">
        <v>363</v>
      </c>
      <c r="AV65" s="7"/>
    </row>
    <row r="66" spans="1:48" x14ac:dyDescent="0.25">
      <c r="A66" s="7" t="s">
        <v>463</v>
      </c>
      <c r="B66" s="7"/>
      <c r="C66" s="7"/>
      <c r="D66" s="7"/>
      <c r="E66" s="7"/>
      <c r="F66" s="7"/>
      <c r="G66" s="7"/>
      <c r="H66" s="7"/>
      <c r="I66" s="7"/>
      <c r="J66" s="7"/>
      <c r="K66" s="7"/>
      <c r="L66" s="7"/>
      <c r="M66" s="7"/>
      <c r="N66" s="7"/>
      <c r="O66" s="7"/>
      <c r="P66" s="7"/>
      <c r="Q66" s="7"/>
      <c r="R66" s="7"/>
      <c r="S66" s="7"/>
      <c r="T66" s="7"/>
      <c r="U66" s="7"/>
      <c r="V66" s="7"/>
      <c r="W66" s="7"/>
      <c r="X66" s="7"/>
      <c r="Y66" s="7"/>
      <c r="Z66" s="7"/>
      <c r="AA66" s="7"/>
      <c r="AB66" s="7"/>
      <c r="AC66" s="7"/>
      <c r="AD66" s="7"/>
      <c r="AE66" s="7"/>
      <c r="AF66" s="7"/>
      <c r="AG66" s="7"/>
      <c r="AH66" s="7"/>
      <c r="AI66" s="7"/>
      <c r="AJ66" s="7"/>
      <c r="AK66" s="7"/>
      <c r="AL66" s="7"/>
      <c r="AM66" s="7"/>
      <c r="AN66" s="7"/>
      <c r="AO66" s="7"/>
      <c r="AP66" s="7"/>
      <c r="AQ66" s="26" t="s">
        <v>337</v>
      </c>
      <c r="AR66" t="s">
        <v>364</v>
      </c>
      <c r="AV66" s="7"/>
    </row>
    <row r="67" spans="1:48" x14ac:dyDescent="0.25">
      <c r="A67" s="7"/>
      <c r="B67" s="7"/>
      <c r="C67" s="7"/>
      <c r="D67" s="7"/>
      <c r="E67" s="7"/>
      <c r="F67" s="7"/>
      <c r="G67" s="7"/>
      <c r="H67" s="7"/>
      <c r="I67" s="7"/>
      <c r="J67" s="7"/>
      <c r="K67" s="7"/>
      <c r="L67" s="7"/>
      <c r="M67" s="7"/>
      <c r="N67" s="7"/>
      <c r="O67" s="7"/>
      <c r="P67" s="7"/>
      <c r="Q67" s="7"/>
      <c r="R67" s="7"/>
      <c r="S67" s="7"/>
      <c r="T67" s="7"/>
      <c r="U67" s="7"/>
      <c r="V67" s="7"/>
      <c r="W67" s="7"/>
      <c r="X67" s="7"/>
      <c r="Y67" s="7"/>
      <c r="Z67" s="7"/>
      <c r="AA67" s="7"/>
      <c r="AB67" s="7"/>
      <c r="AC67" s="7"/>
      <c r="AD67" s="7"/>
      <c r="AE67" s="7"/>
      <c r="AF67" s="7"/>
      <c r="AG67" s="7"/>
      <c r="AH67" s="7"/>
      <c r="AI67" s="7"/>
      <c r="AJ67" s="7"/>
      <c r="AK67" s="7"/>
      <c r="AL67" s="7"/>
      <c r="AM67" s="7"/>
      <c r="AN67" s="7"/>
      <c r="AO67" s="7"/>
      <c r="AP67" s="7"/>
      <c r="AQ67" s="38" t="s">
        <v>607</v>
      </c>
      <c r="AV67" s="7"/>
    </row>
    <row r="68" spans="1:48" x14ac:dyDescent="0.25">
      <c r="A68" s="7" t="s">
        <v>609</v>
      </c>
      <c r="B68" s="7"/>
      <c r="C68" s="7"/>
      <c r="D68" s="7"/>
      <c r="E68" s="7"/>
      <c r="F68" s="7"/>
      <c r="G68" s="7"/>
      <c r="H68" s="7"/>
      <c r="I68" s="7"/>
      <c r="J68" s="7"/>
      <c r="K68" s="7"/>
      <c r="L68" s="7"/>
      <c r="M68" s="7"/>
      <c r="N68" s="7"/>
      <c r="O68" s="7"/>
      <c r="P68" s="7"/>
      <c r="Q68" s="7"/>
      <c r="R68" s="7"/>
      <c r="S68" s="7"/>
      <c r="T68" s="7"/>
      <c r="U68" s="7"/>
      <c r="V68" s="7"/>
      <c r="W68" s="7"/>
      <c r="X68" s="7"/>
      <c r="Y68" s="7"/>
      <c r="Z68" s="7"/>
      <c r="AA68" s="7"/>
      <c r="AB68" s="7"/>
      <c r="AC68" s="7"/>
      <c r="AD68" s="7"/>
      <c r="AE68" s="7"/>
      <c r="AF68" s="7"/>
      <c r="AG68" s="7"/>
      <c r="AH68" s="7"/>
      <c r="AI68" s="7"/>
      <c r="AJ68" s="7"/>
      <c r="AK68" s="7"/>
      <c r="AL68" s="7"/>
      <c r="AM68" s="7"/>
      <c r="AN68" s="7"/>
      <c r="AO68" s="7"/>
      <c r="AP68" s="7"/>
      <c r="AQ68" s="39" t="s">
        <v>608</v>
      </c>
      <c r="AR68" s="7"/>
      <c r="AS68" s="7"/>
      <c r="AT68" s="7"/>
      <c r="AU68" s="7"/>
      <c r="AV68" s="7"/>
    </row>
    <row r="69" spans="1:48" x14ac:dyDescent="0.25">
      <c r="A69" s="7" t="s">
        <v>610</v>
      </c>
      <c r="B69" s="7"/>
      <c r="C69" s="7"/>
      <c r="D69" s="7"/>
      <c r="E69" s="7"/>
      <c r="F69" s="7"/>
      <c r="G69" s="7"/>
      <c r="H69" s="7"/>
      <c r="I69" s="7"/>
      <c r="J69" s="7"/>
      <c r="K69" s="7"/>
      <c r="L69" s="7"/>
      <c r="M69" s="7"/>
      <c r="N69" s="7"/>
      <c r="O69" s="7"/>
      <c r="P69" s="7"/>
      <c r="Q69" s="7"/>
      <c r="R69" s="7"/>
      <c r="S69" s="7"/>
      <c r="T69" s="7"/>
      <c r="U69" s="7"/>
      <c r="V69" s="7"/>
      <c r="W69" s="7"/>
      <c r="X69" s="7"/>
      <c r="Y69" s="7"/>
      <c r="Z69" s="7"/>
      <c r="AA69" s="7"/>
      <c r="AB69" s="7"/>
      <c r="AC69" s="7"/>
      <c r="AD69" s="7"/>
      <c r="AE69" s="7"/>
      <c r="AF69" s="7"/>
      <c r="AG69" s="7"/>
      <c r="AH69" s="7"/>
      <c r="AI69" s="7"/>
      <c r="AJ69" s="7"/>
      <c r="AK69" s="7"/>
      <c r="AL69" s="7"/>
      <c r="AM69" s="7"/>
      <c r="AN69" s="7"/>
      <c r="AO69" s="7"/>
      <c r="AP69" s="7"/>
      <c r="AQ69" s="7"/>
      <c r="AR69" s="7"/>
      <c r="AS69" s="7"/>
      <c r="AT69" s="7"/>
      <c r="AU69" s="7"/>
      <c r="AV69" s="7"/>
    </row>
    <row r="70" spans="1:48" x14ac:dyDescent="0.25">
      <c r="A70" s="7" t="s">
        <v>611</v>
      </c>
      <c r="B70" s="7"/>
      <c r="C70" s="7"/>
      <c r="D70" s="7"/>
      <c r="E70" s="7"/>
      <c r="F70" s="7"/>
      <c r="G70" s="7"/>
      <c r="H70" s="7"/>
      <c r="I70" s="7"/>
      <c r="J70" s="7"/>
      <c r="K70" s="7"/>
      <c r="L70" s="7"/>
      <c r="M70" s="7"/>
      <c r="N70" s="7"/>
      <c r="O70" s="7"/>
      <c r="P70" s="7"/>
      <c r="Q70" s="7"/>
      <c r="R70" s="7"/>
      <c r="S70" s="7"/>
      <c r="T70" s="7"/>
      <c r="U70" s="7"/>
      <c r="V70" s="7"/>
      <c r="W70" s="7"/>
      <c r="X70" s="7"/>
      <c r="Y70" s="7"/>
      <c r="Z70" s="7"/>
      <c r="AA70" s="7"/>
      <c r="AB70" s="7"/>
      <c r="AC70" s="7"/>
      <c r="AD70" s="7"/>
      <c r="AE70" s="7"/>
      <c r="AF70" s="7"/>
      <c r="AG70" s="7"/>
      <c r="AH70" s="7"/>
      <c r="AI70" s="7"/>
      <c r="AJ70" s="7"/>
      <c r="AK70" s="7"/>
      <c r="AL70" s="7"/>
      <c r="AM70" s="7"/>
      <c r="AN70" s="7"/>
      <c r="AO70" s="7"/>
      <c r="AP70" s="7"/>
      <c r="AQ70" s="7"/>
      <c r="AR70" s="7"/>
      <c r="AS70" s="7"/>
      <c r="AT70" s="7"/>
      <c r="AU70" s="7"/>
      <c r="AV70" s="7"/>
    </row>
    <row r="71" spans="1:48" x14ac:dyDescent="0.25">
      <c r="A71" s="7" t="s">
        <v>612</v>
      </c>
      <c r="B71" s="7"/>
      <c r="C71" s="7"/>
      <c r="D71" s="7"/>
      <c r="E71" s="7"/>
      <c r="F71" s="7"/>
      <c r="G71" s="7"/>
      <c r="H71" s="7"/>
      <c r="I71" s="7"/>
      <c r="J71" s="7"/>
      <c r="K71" s="7"/>
      <c r="L71" s="7"/>
      <c r="M71" s="7"/>
      <c r="N71" s="7"/>
      <c r="O71" s="7"/>
      <c r="P71" s="7"/>
      <c r="Q71" s="7"/>
      <c r="R71" s="7"/>
      <c r="S71" s="7"/>
      <c r="T71" s="7"/>
      <c r="U71" s="7"/>
      <c r="V71" s="7"/>
      <c r="W71" s="7"/>
      <c r="X71" s="7"/>
      <c r="Y71" s="7"/>
      <c r="Z71" s="7"/>
      <c r="AA71" s="7"/>
      <c r="AB71" s="7"/>
      <c r="AC71" s="7"/>
      <c r="AD71" s="7"/>
      <c r="AE71" s="7"/>
      <c r="AF71" s="7"/>
      <c r="AG71" s="7"/>
      <c r="AH71" s="7"/>
      <c r="AI71" s="7"/>
      <c r="AJ71" s="7"/>
      <c r="AK71" s="7"/>
      <c r="AL71" s="7"/>
      <c r="AM71" s="7"/>
      <c r="AN71" s="7"/>
      <c r="AO71" s="7"/>
      <c r="AP71" s="7"/>
      <c r="AQ71" s="7"/>
      <c r="AR71" s="7"/>
      <c r="AS71" s="7"/>
      <c r="AT71" s="7"/>
      <c r="AU71" s="7"/>
      <c r="AV71" s="7"/>
    </row>
    <row r="72" spans="1:48" x14ac:dyDescent="0.25">
      <c r="A72" s="7" t="s">
        <v>613</v>
      </c>
      <c r="B72" s="7"/>
      <c r="C72" s="7"/>
      <c r="D72" s="7"/>
      <c r="E72" s="7"/>
      <c r="F72" s="7"/>
      <c r="G72" s="7"/>
      <c r="H72" s="7"/>
      <c r="I72" s="7"/>
      <c r="J72" s="7"/>
      <c r="K72" s="7"/>
      <c r="L72" s="7"/>
      <c r="M72" s="7"/>
      <c r="N72" s="7"/>
      <c r="O72" s="7"/>
      <c r="P72" s="7"/>
      <c r="Q72" s="7"/>
      <c r="R72" s="7"/>
      <c r="S72" s="7"/>
      <c r="T72" s="7"/>
      <c r="U72" s="7"/>
      <c r="V72" s="7"/>
      <c r="W72" s="7"/>
      <c r="X72" s="7"/>
      <c r="Y72" s="7"/>
      <c r="Z72" s="7"/>
      <c r="AA72" s="7"/>
      <c r="AB72" s="7"/>
      <c r="AC72" s="7"/>
      <c r="AD72" s="7"/>
      <c r="AE72" s="7"/>
      <c r="AF72" s="7"/>
      <c r="AG72" s="7"/>
      <c r="AH72" s="7"/>
      <c r="AI72" s="7"/>
      <c r="AJ72" s="7"/>
      <c r="AK72" s="7"/>
      <c r="AL72" s="7"/>
      <c r="AM72" s="7"/>
      <c r="AN72" s="7"/>
      <c r="AO72" s="7"/>
      <c r="AP72" s="7"/>
      <c r="AQ72" s="7"/>
      <c r="AR72" s="7"/>
      <c r="AS72" s="7"/>
      <c r="AT72" s="7"/>
      <c r="AU72" s="7"/>
      <c r="AV72" s="7"/>
    </row>
    <row r="73" spans="1:48" x14ac:dyDescent="0.25">
      <c r="A73" s="7"/>
      <c r="B73" s="7"/>
      <c r="C73" s="7"/>
      <c r="D73" s="7"/>
      <c r="E73" s="7"/>
      <c r="F73" s="7"/>
      <c r="G73" s="7"/>
      <c r="H73" s="7"/>
      <c r="I73" s="7"/>
      <c r="J73" s="7"/>
      <c r="K73" s="7"/>
      <c r="L73" s="7"/>
      <c r="M73" s="7"/>
      <c r="N73" s="7"/>
      <c r="O73" s="7"/>
      <c r="P73" s="7"/>
      <c r="Q73" s="7"/>
      <c r="R73" s="7"/>
      <c r="S73" s="7"/>
      <c r="T73" s="7"/>
      <c r="U73" s="7"/>
      <c r="V73" s="7"/>
      <c r="W73" s="7"/>
      <c r="X73" s="7"/>
      <c r="Y73" s="7"/>
      <c r="Z73" s="7"/>
      <c r="AA73" s="7"/>
      <c r="AB73" s="7"/>
      <c r="AC73" s="7"/>
      <c r="AD73" s="7"/>
      <c r="AE73" s="7"/>
      <c r="AF73" s="7"/>
      <c r="AG73" s="7"/>
      <c r="AH73" s="7"/>
      <c r="AI73" s="7"/>
      <c r="AJ73" s="7"/>
      <c r="AK73" s="7"/>
      <c r="AL73" s="7"/>
      <c r="AM73" s="7"/>
      <c r="AN73" s="7"/>
      <c r="AO73" s="7"/>
      <c r="AP73" s="7"/>
      <c r="AQ73" s="7"/>
      <c r="AR73" s="7"/>
      <c r="AS73" s="7"/>
      <c r="AT73" s="7"/>
      <c r="AU73" s="7"/>
      <c r="AV73" s="7"/>
    </row>
    <row r="74" spans="1:48" x14ac:dyDescent="0.25">
      <c r="A74" s="7"/>
      <c r="B74" s="7"/>
      <c r="C74" s="7"/>
      <c r="D74" s="7"/>
      <c r="E74" s="7"/>
      <c r="F74" s="7"/>
      <c r="G74" s="7"/>
      <c r="H74" s="7"/>
      <c r="I74" s="7"/>
      <c r="J74" s="7"/>
      <c r="K74" s="7"/>
      <c r="L74" s="7"/>
      <c r="M74" s="7"/>
      <c r="N74" s="7"/>
      <c r="O74" s="7"/>
      <c r="P74" s="7"/>
      <c r="Q74" s="7"/>
      <c r="R74" s="7"/>
      <c r="S74" s="7"/>
      <c r="T74" s="7"/>
      <c r="U74" s="7"/>
      <c r="V74" s="7"/>
      <c r="W74" s="7"/>
      <c r="X74" s="7"/>
      <c r="Y74" s="7"/>
      <c r="Z74" s="7"/>
      <c r="AA74" s="7"/>
      <c r="AB74" s="7"/>
      <c r="AC74" s="7"/>
      <c r="AD74" s="7"/>
      <c r="AE74" s="7"/>
      <c r="AF74" s="7"/>
      <c r="AG74" s="7"/>
      <c r="AH74" s="7"/>
      <c r="AI74" s="7"/>
      <c r="AJ74" s="7"/>
      <c r="AK74" s="7"/>
      <c r="AL74" s="7"/>
      <c r="AM74" s="7"/>
      <c r="AN74" s="7"/>
      <c r="AO74" s="7"/>
      <c r="AP74" s="7"/>
      <c r="AQ74" s="7"/>
      <c r="AR74" s="7"/>
      <c r="AS74" s="7"/>
      <c r="AT74" s="7"/>
      <c r="AU74" s="7"/>
      <c r="AV74" s="7"/>
    </row>
    <row r="75" spans="1:48" x14ac:dyDescent="0.25">
      <c r="A75" s="139" t="s">
        <v>352</v>
      </c>
      <c r="B75" s="139"/>
      <c r="C75" s="139"/>
      <c r="D75" s="139"/>
      <c r="E75" s="139"/>
      <c r="F75" s="139"/>
      <c r="G75" s="139"/>
      <c r="H75" s="139"/>
      <c r="I75" s="139"/>
      <c r="J75" s="139"/>
      <c r="K75" s="139"/>
      <c r="L75" s="139"/>
      <c r="M75" s="139"/>
      <c r="N75" s="139"/>
      <c r="O75" s="42" t="s">
        <v>694</v>
      </c>
      <c r="AQ75" t="s">
        <v>375</v>
      </c>
    </row>
    <row r="76" spans="1:48" x14ac:dyDescent="0.25">
      <c r="A76" s="139"/>
      <c r="B76" s="139"/>
      <c r="C76" s="139"/>
      <c r="D76" s="139"/>
      <c r="E76" s="139"/>
      <c r="F76" s="139"/>
      <c r="G76" s="139"/>
      <c r="H76" s="139"/>
      <c r="I76" s="139"/>
      <c r="J76" s="139"/>
      <c r="K76" s="139"/>
      <c r="L76" s="139"/>
      <c r="M76" s="139"/>
      <c r="N76" s="139"/>
      <c r="AQ76" t="s">
        <v>468</v>
      </c>
    </row>
    <row r="77" spans="1:48" x14ac:dyDescent="0.25">
      <c r="A77" t="s">
        <v>354</v>
      </c>
    </row>
    <row r="78" spans="1:48" x14ac:dyDescent="0.25">
      <c r="A78" t="s">
        <v>355</v>
      </c>
    </row>
    <row r="79" spans="1:48" x14ac:dyDescent="0.25">
      <c r="A79" t="s">
        <v>356</v>
      </c>
    </row>
    <row r="81" spans="1:47" x14ac:dyDescent="0.25">
      <c r="A81" s="33" t="s">
        <v>350</v>
      </c>
      <c r="AQ81" s="26">
        <v>1</v>
      </c>
      <c r="AR81" s="28" t="s">
        <v>334</v>
      </c>
      <c r="AS81" s="29" t="s">
        <v>335</v>
      </c>
      <c r="AT81" s="30" t="s">
        <v>336</v>
      </c>
      <c r="AU81" s="26" t="s">
        <v>337</v>
      </c>
    </row>
    <row r="82" spans="1:47" x14ac:dyDescent="0.25">
      <c r="A82" t="s">
        <v>351</v>
      </c>
    </row>
    <row r="83" spans="1:47" x14ac:dyDescent="0.25">
      <c r="A83" t="s">
        <v>353</v>
      </c>
      <c r="AQ83" s="26">
        <v>1</v>
      </c>
      <c r="AR83" t="s">
        <v>362</v>
      </c>
    </row>
    <row r="84" spans="1:47" x14ac:dyDescent="0.25">
      <c r="A84" t="s">
        <v>358</v>
      </c>
      <c r="AQ84" s="26">
        <v>3</v>
      </c>
      <c r="AR84" t="s">
        <v>363</v>
      </c>
    </row>
    <row r="85" spans="1:47" x14ac:dyDescent="0.25">
      <c r="A85" t="s">
        <v>359</v>
      </c>
      <c r="AQ85" s="26" t="s">
        <v>361</v>
      </c>
      <c r="AR85" t="s">
        <v>364</v>
      </c>
    </row>
    <row r="86" spans="1:47" x14ac:dyDescent="0.25">
      <c r="A86" t="s">
        <v>360</v>
      </c>
    </row>
    <row r="88" spans="1:47" x14ac:dyDescent="0.25">
      <c r="A88" s="33" t="s">
        <v>357</v>
      </c>
      <c r="AQ88" s="26">
        <v>1</v>
      </c>
      <c r="AR88" s="28" t="s">
        <v>334</v>
      </c>
      <c r="AS88" s="29" t="s">
        <v>335</v>
      </c>
      <c r="AT88" s="30" t="s">
        <v>336</v>
      </c>
      <c r="AU88" s="26" t="s">
        <v>337</v>
      </c>
    </row>
    <row r="89" spans="1:47" x14ac:dyDescent="0.25">
      <c r="A89" t="s">
        <v>365</v>
      </c>
    </row>
    <row r="90" spans="1:47" x14ac:dyDescent="0.25">
      <c r="A90" t="s">
        <v>366</v>
      </c>
      <c r="AQ90" s="26">
        <v>1</v>
      </c>
      <c r="AR90" t="s">
        <v>362</v>
      </c>
    </row>
    <row r="91" spans="1:47" x14ac:dyDescent="0.25">
      <c r="A91" t="s">
        <v>367</v>
      </c>
      <c r="AQ91" s="26">
        <v>3</v>
      </c>
      <c r="AR91" t="s">
        <v>363</v>
      </c>
    </row>
    <row r="92" spans="1:47" x14ac:dyDescent="0.25">
      <c r="A92" t="s">
        <v>368</v>
      </c>
      <c r="AQ92" s="26" t="s">
        <v>361</v>
      </c>
      <c r="AR92" t="s">
        <v>364</v>
      </c>
    </row>
    <row r="93" spans="1:47" x14ac:dyDescent="0.25">
      <c r="A93" t="s">
        <v>369</v>
      </c>
    </row>
    <row r="96" spans="1:47" x14ac:dyDescent="0.25">
      <c r="A96" s="139" t="s">
        <v>370</v>
      </c>
      <c r="B96" s="139"/>
      <c r="C96" s="139"/>
      <c r="D96" s="139"/>
      <c r="E96" s="139"/>
      <c r="F96" s="139"/>
      <c r="G96" s="139"/>
      <c r="H96" s="139"/>
      <c r="I96" s="139"/>
      <c r="J96" s="139"/>
      <c r="K96" s="139"/>
      <c r="L96" s="139"/>
      <c r="M96" s="139"/>
      <c r="N96" s="139"/>
      <c r="O96" s="42" t="s">
        <v>694</v>
      </c>
      <c r="AQ96" t="s">
        <v>375</v>
      </c>
    </row>
    <row r="97" spans="1:47" x14ac:dyDescent="0.25">
      <c r="A97" s="139"/>
      <c r="B97" s="139"/>
      <c r="C97" s="139"/>
      <c r="D97" s="139"/>
      <c r="E97" s="139"/>
      <c r="F97" s="139"/>
      <c r="G97" s="139"/>
      <c r="H97" s="139"/>
      <c r="I97" s="139"/>
      <c r="J97" s="139"/>
      <c r="K97" s="139"/>
      <c r="L97" s="139"/>
      <c r="M97" s="139"/>
      <c r="N97" s="139"/>
      <c r="AQ97" t="s">
        <v>468</v>
      </c>
    </row>
    <row r="98" spans="1:47" x14ac:dyDescent="0.25">
      <c r="A98" t="s">
        <v>371</v>
      </c>
    </row>
    <row r="99" spans="1:47" x14ac:dyDescent="0.25">
      <c r="A99" t="s">
        <v>372</v>
      </c>
    </row>
    <row r="100" spans="1:47" x14ac:dyDescent="0.25">
      <c r="A100" t="s">
        <v>373</v>
      </c>
    </row>
    <row r="102" spans="1:47" x14ac:dyDescent="0.25">
      <c r="A102" s="33" t="s">
        <v>374</v>
      </c>
      <c r="AQ102" s="26">
        <v>1</v>
      </c>
      <c r="AR102" s="28" t="s">
        <v>334</v>
      </c>
      <c r="AS102" s="34" t="s">
        <v>335</v>
      </c>
      <c r="AT102" s="34" t="s">
        <v>336</v>
      </c>
      <c r="AU102" s="26" t="s">
        <v>337</v>
      </c>
    </row>
    <row r="103" spans="1:47" x14ac:dyDescent="0.25">
      <c r="A103" t="s">
        <v>376</v>
      </c>
    </row>
    <row r="104" spans="1:47" x14ac:dyDescent="0.25">
      <c r="A104" t="s">
        <v>377</v>
      </c>
      <c r="AQ104" s="26">
        <v>1</v>
      </c>
      <c r="AR104" t="s">
        <v>362</v>
      </c>
    </row>
    <row r="105" spans="1:47" x14ac:dyDescent="0.25">
      <c r="A105" t="s">
        <v>378</v>
      </c>
      <c r="AQ105" s="26">
        <v>1</v>
      </c>
      <c r="AR105" t="s">
        <v>363</v>
      </c>
    </row>
    <row r="106" spans="1:47" x14ac:dyDescent="0.25">
      <c r="A106" t="s">
        <v>379</v>
      </c>
      <c r="AQ106" s="26" t="s">
        <v>361</v>
      </c>
      <c r="AR106" t="s">
        <v>364</v>
      </c>
    </row>
    <row r="107" spans="1:47" x14ac:dyDescent="0.25">
      <c r="A107" t="s">
        <v>380</v>
      </c>
    </row>
    <row r="109" spans="1:47" x14ac:dyDescent="0.25">
      <c r="A109" s="33" t="s">
        <v>381</v>
      </c>
      <c r="AQ109" s="26">
        <v>1</v>
      </c>
      <c r="AR109" s="34" t="s">
        <v>334</v>
      </c>
      <c r="AS109" s="29" t="s">
        <v>335</v>
      </c>
      <c r="AT109" s="34" t="s">
        <v>336</v>
      </c>
      <c r="AU109" s="26" t="s">
        <v>337</v>
      </c>
    </row>
    <row r="110" spans="1:47" x14ac:dyDescent="0.25">
      <c r="A110" t="s">
        <v>382</v>
      </c>
      <c r="AQ110" s="26">
        <v>1</v>
      </c>
      <c r="AR110" t="s">
        <v>362</v>
      </c>
    </row>
    <row r="111" spans="1:47" x14ac:dyDescent="0.25">
      <c r="A111" t="s">
        <v>383</v>
      </c>
      <c r="AQ111" s="26">
        <v>1</v>
      </c>
      <c r="AR111" t="s">
        <v>363</v>
      </c>
    </row>
    <row r="112" spans="1:47" x14ac:dyDescent="0.25">
      <c r="A112" t="s">
        <v>384</v>
      </c>
      <c r="AQ112" s="26" t="s">
        <v>361</v>
      </c>
      <c r="AR112" t="s">
        <v>364</v>
      </c>
    </row>
    <row r="113" spans="1:47" x14ac:dyDescent="0.25">
      <c r="A113" t="s">
        <v>385</v>
      </c>
    </row>
    <row r="114" spans="1:47" x14ac:dyDescent="0.25">
      <c r="A114" t="s">
        <v>386</v>
      </c>
    </row>
    <row r="117" spans="1:47" x14ac:dyDescent="0.25">
      <c r="A117" s="139" t="s">
        <v>464</v>
      </c>
      <c r="B117" s="139"/>
      <c r="C117" s="139"/>
      <c r="D117" s="139"/>
      <c r="E117" s="139"/>
      <c r="F117" s="139"/>
      <c r="G117" s="139"/>
      <c r="H117" s="139"/>
      <c r="I117" s="139"/>
      <c r="J117" s="139"/>
      <c r="K117" s="139"/>
      <c r="L117" s="139"/>
      <c r="M117" s="139"/>
      <c r="N117" s="139"/>
      <c r="O117" s="42" t="s">
        <v>695</v>
      </c>
      <c r="AQ117" t="s">
        <v>469</v>
      </c>
    </row>
    <row r="118" spans="1:47" x14ac:dyDescent="0.25">
      <c r="A118" s="139"/>
      <c r="B118" s="139"/>
      <c r="C118" s="139"/>
      <c r="D118" s="139"/>
      <c r="E118" s="139"/>
      <c r="F118" s="139"/>
      <c r="G118" s="139"/>
      <c r="H118" s="139"/>
      <c r="I118" s="139"/>
      <c r="J118" s="139"/>
      <c r="K118" s="139"/>
      <c r="L118" s="139"/>
      <c r="M118" s="139"/>
      <c r="N118" s="139"/>
    </row>
    <row r="119" spans="1:47" x14ac:dyDescent="0.25">
      <c r="A119" t="s">
        <v>465</v>
      </c>
    </row>
    <row r="120" spans="1:47" x14ac:dyDescent="0.25">
      <c r="A120" t="s">
        <v>466</v>
      </c>
    </row>
    <row r="121" spans="1:47" x14ac:dyDescent="0.25">
      <c r="A121" t="s">
        <v>467</v>
      </c>
    </row>
    <row r="123" spans="1:47" x14ac:dyDescent="0.25">
      <c r="A123" s="33" t="s">
        <v>470</v>
      </c>
      <c r="AQ123" s="26">
        <v>3</v>
      </c>
      <c r="AR123" s="34" t="s">
        <v>334</v>
      </c>
      <c r="AS123" s="34" t="s">
        <v>335</v>
      </c>
      <c r="AT123" s="34" t="s">
        <v>336</v>
      </c>
      <c r="AU123" s="31" t="s">
        <v>337</v>
      </c>
    </row>
    <row r="124" spans="1:47" x14ac:dyDescent="0.25">
      <c r="A124" t="s">
        <v>471</v>
      </c>
      <c r="AQ124" s="26">
        <v>1</v>
      </c>
      <c r="AR124" t="s">
        <v>362</v>
      </c>
    </row>
    <row r="125" spans="1:47" x14ac:dyDescent="0.25">
      <c r="A125" t="s">
        <v>472</v>
      </c>
      <c r="AQ125" s="26">
        <v>1</v>
      </c>
      <c r="AR125" t="s">
        <v>363</v>
      </c>
    </row>
    <row r="126" spans="1:47" x14ac:dyDescent="0.25">
      <c r="A126" t="s">
        <v>527</v>
      </c>
      <c r="AQ126" s="26" t="s">
        <v>499</v>
      </c>
      <c r="AR126" t="s">
        <v>364</v>
      </c>
    </row>
    <row r="128" spans="1:47" x14ac:dyDescent="0.25">
      <c r="A128" t="s">
        <v>473</v>
      </c>
    </row>
    <row r="129" spans="1:47" x14ac:dyDescent="0.25">
      <c r="I129" t="s">
        <v>6</v>
      </c>
      <c r="M129" t="s">
        <v>474</v>
      </c>
      <c r="O129" t="s">
        <v>475</v>
      </c>
    </row>
    <row r="130" spans="1:47" x14ac:dyDescent="0.25">
      <c r="C130" t="s">
        <v>476</v>
      </c>
      <c r="I130" t="s">
        <v>479</v>
      </c>
      <c r="M130">
        <v>1</v>
      </c>
    </row>
    <row r="131" spans="1:47" x14ac:dyDescent="0.25">
      <c r="C131" t="s">
        <v>477</v>
      </c>
      <c r="I131" t="s">
        <v>479</v>
      </c>
      <c r="M131">
        <v>2</v>
      </c>
      <c r="O131" t="s">
        <v>490</v>
      </c>
    </row>
    <row r="132" spans="1:47" x14ac:dyDescent="0.25">
      <c r="C132" t="s">
        <v>478</v>
      </c>
      <c r="I132" t="s">
        <v>479</v>
      </c>
      <c r="M132">
        <v>3</v>
      </c>
      <c r="O132" t="s">
        <v>491</v>
      </c>
    </row>
    <row r="133" spans="1:47" x14ac:dyDescent="0.25">
      <c r="C133" t="s">
        <v>487</v>
      </c>
      <c r="I133" t="s">
        <v>135</v>
      </c>
      <c r="M133">
        <v>1</v>
      </c>
    </row>
    <row r="134" spans="1:47" x14ac:dyDescent="0.25">
      <c r="C134" t="s">
        <v>488</v>
      </c>
      <c r="I134" t="s">
        <v>135</v>
      </c>
      <c r="M134">
        <v>2</v>
      </c>
      <c r="O134" t="s">
        <v>492</v>
      </c>
    </row>
    <row r="135" spans="1:47" x14ac:dyDescent="0.25">
      <c r="C135" t="s">
        <v>489</v>
      </c>
      <c r="I135" t="s">
        <v>135</v>
      </c>
      <c r="M135">
        <v>3</v>
      </c>
      <c r="O135" t="s">
        <v>493</v>
      </c>
    </row>
    <row r="136" spans="1:47" x14ac:dyDescent="0.25">
      <c r="C136" t="s">
        <v>480</v>
      </c>
      <c r="I136" t="s">
        <v>67</v>
      </c>
      <c r="M136">
        <v>1</v>
      </c>
    </row>
    <row r="137" spans="1:47" x14ac:dyDescent="0.25">
      <c r="C137" t="s">
        <v>481</v>
      </c>
      <c r="I137" t="s">
        <v>67</v>
      </c>
      <c r="M137">
        <v>2</v>
      </c>
      <c r="O137" t="s">
        <v>494</v>
      </c>
    </row>
    <row r="138" spans="1:47" x14ac:dyDescent="0.25">
      <c r="C138" t="s">
        <v>482</v>
      </c>
      <c r="I138" t="s">
        <v>67</v>
      </c>
      <c r="M138">
        <v>3</v>
      </c>
      <c r="O138" t="s">
        <v>495</v>
      </c>
    </row>
    <row r="139" spans="1:47" x14ac:dyDescent="0.25">
      <c r="C139" t="s">
        <v>484</v>
      </c>
      <c r="I139" t="s">
        <v>134</v>
      </c>
      <c r="M139">
        <v>1</v>
      </c>
    </row>
    <row r="140" spans="1:47" x14ac:dyDescent="0.25">
      <c r="C140" t="s">
        <v>485</v>
      </c>
      <c r="I140" t="s">
        <v>134</v>
      </c>
      <c r="M140">
        <v>2</v>
      </c>
      <c r="O140" t="s">
        <v>496</v>
      </c>
    </row>
    <row r="141" spans="1:47" x14ac:dyDescent="0.25">
      <c r="C141" t="s">
        <v>486</v>
      </c>
      <c r="I141" t="s">
        <v>134</v>
      </c>
      <c r="M141">
        <v>3</v>
      </c>
      <c r="O141" t="s">
        <v>497</v>
      </c>
    </row>
    <row r="143" spans="1:47" x14ac:dyDescent="0.25">
      <c r="A143" s="33" t="s">
        <v>498</v>
      </c>
      <c r="AQ143" s="26">
        <v>3</v>
      </c>
      <c r="AR143" s="34" t="s">
        <v>334</v>
      </c>
      <c r="AS143" s="34" t="s">
        <v>335</v>
      </c>
      <c r="AT143" s="34" t="s">
        <v>336</v>
      </c>
      <c r="AU143" s="31" t="s">
        <v>337</v>
      </c>
    </row>
    <row r="144" spans="1:47" x14ac:dyDescent="0.25">
      <c r="A144" t="s">
        <v>500</v>
      </c>
      <c r="AQ144" s="26">
        <v>3</v>
      </c>
      <c r="AR144" t="s">
        <v>362</v>
      </c>
    </row>
    <row r="145" spans="1:44" x14ac:dyDescent="0.25">
      <c r="A145" t="s">
        <v>501</v>
      </c>
      <c r="AQ145" s="26">
        <v>7</v>
      </c>
      <c r="AR145" t="s">
        <v>363</v>
      </c>
    </row>
    <row r="146" spans="1:44" x14ac:dyDescent="0.25">
      <c r="A146" t="s">
        <v>525</v>
      </c>
      <c r="AQ146" s="26" t="s">
        <v>361</v>
      </c>
      <c r="AR146" t="s">
        <v>364</v>
      </c>
    </row>
    <row r="147" spans="1:44" x14ac:dyDescent="0.25">
      <c r="A147" t="s">
        <v>526</v>
      </c>
    </row>
    <row r="149" spans="1:44" x14ac:dyDescent="0.25">
      <c r="A149" t="s">
        <v>473</v>
      </c>
    </row>
    <row r="150" spans="1:44" x14ac:dyDescent="0.25">
      <c r="I150" t="s">
        <v>6</v>
      </c>
      <c r="M150" t="s">
        <v>474</v>
      </c>
      <c r="P150" s="25" t="s">
        <v>502</v>
      </c>
      <c r="R150" t="s">
        <v>475</v>
      </c>
    </row>
    <row r="151" spans="1:44" x14ac:dyDescent="0.25">
      <c r="C151" t="s">
        <v>503</v>
      </c>
      <c r="I151" t="s">
        <v>479</v>
      </c>
      <c r="M151">
        <v>1</v>
      </c>
      <c r="P151" s="23">
        <v>3</v>
      </c>
    </row>
    <row r="152" spans="1:44" x14ac:dyDescent="0.25">
      <c r="C152" t="s">
        <v>504</v>
      </c>
      <c r="I152" t="s">
        <v>479</v>
      </c>
      <c r="M152">
        <v>2</v>
      </c>
      <c r="P152" s="23">
        <v>5</v>
      </c>
      <c r="R152" t="s">
        <v>506</v>
      </c>
    </row>
    <row r="153" spans="1:44" x14ac:dyDescent="0.25">
      <c r="C153" t="s">
        <v>505</v>
      </c>
      <c r="I153" t="s">
        <v>479</v>
      </c>
      <c r="M153">
        <v>3</v>
      </c>
      <c r="P153" s="23">
        <v>7</v>
      </c>
      <c r="R153" t="s">
        <v>507</v>
      </c>
    </row>
    <row r="154" spans="1:44" x14ac:dyDescent="0.25">
      <c r="C154" t="s">
        <v>193</v>
      </c>
      <c r="I154" t="s">
        <v>135</v>
      </c>
      <c r="M154">
        <v>1</v>
      </c>
      <c r="P154" s="23">
        <v>3</v>
      </c>
    </row>
    <row r="155" spans="1:44" x14ac:dyDescent="0.25">
      <c r="C155" t="s">
        <v>519</v>
      </c>
      <c r="I155" t="s">
        <v>135</v>
      </c>
      <c r="M155">
        <v>2</v>
      </c>
      <c r="P155" s="23">
        <v>5</v>
      </c>
      <c r="R155" t="s">
        <v>521</v>
      </c>
    </row>
    <row r="156" spans="1:44" x14ac:dyDescent="0.25">
      <c r="C156" t="s">
        <v>520</v>
      </c>
      <c r="I156" t="s">
        <v>135</v>
      </c>
      <c r="M156">
        <v>3</v>
      </c>
      <c r="P156" s="23">
        <v>7</v>
      </c>
      <c r="R156" t="s">
        <v>522</v>
      </c>
    </row>
    <row r="157" spans="1:44" x14ac:dyDescent="0.25">
      <c r="C157" t="s">
        <v>509</v>
      </c>
      <c r="I157" t="s">
        <v>67</v>
      </c>
      <c r="M157">
        <v>1</v>
      </c>
      <c r="P157" s="23">
        <v>3</v>
      </c>
    </row>
    <row r="158" spans="1:44" x14ac:dyDescent="0.25">
      <c r="C158" t="s">
        <v>510</v>
      </c>
      <c r="I158" t="s">
        <v>67</v>
      </c>
      <c r="M158">
        <v>2</v>
      </c>
      <c r="P158" s="23">
        <v>5</v>
      </c>
      <c r="R158" t="s">
        <v>512</v>
      </c>
    </row>
    <row r="159" spans="1:44" x14ac:dyDescent="0.25">
      <c r="C159" t="s">
        <v>511</v>
      </c>
      <c r="I159" t="s">
        <v>67</v>
      </c>
      <c r="M159">
        <v>3</v>
      </c>
      <c r="P159" s="23">
        <v>7</v>
      </c>
      <c r="R159" t="s">
        <v>513</v>
      </c>
    </row>
    <row r="160" spans="1:44" x14ac:dyDescent="0.25">
      <c r="C160" t="s">
        <v>516</v>
      </c>
      <c r="I160" t="s">
        <v>134</v>
      </c>
      <c r="M160">
        <v>1</v>
      </c>
      <c r="P160" s="23">
        <v>3</v>
      </c>
    </row>
    <row r="161" spans="1:47" x14ac:dyDescent="0.25">
      <c r="C161" t="s">
        <v>515</v>
      </c>
      <c r="I161" t="s">
        <v>134</v>
      </c>
      <c r="M161">
        <v>2</v>
      </c>
      <c r="P161" s="23">
        <v>5</v>
      </c>
      <c r="R161" t="s">
        <v>517</v>
      </c>
    </row>
    <row r="162" spans="1:47" x14ac:dyDescent="0.25">
      <c r="C162" t="s">
        <v>514</v>
      </c>
      <c r="I162" t="s">
        <v>134</v>
      </c>
      <c r="M162">
        <v>3</v>
      </c>
      <c r="P162" s="23">
        <v>7</v>
      </c>
      <c r="R162" t="s">
        <v>518</v>
      </c>
    </row>
    <row r="164" spans="1:47" x14ac:dyDescent="0.25">
      <c r="A164" s="33" t="s">
        <v>523</v>
      </c>
      <c r="AQ164" s="26">
        <v>3</v>
      </c>
      <c r="AR164" s="34" t="s">
        <v>334</v>
      </c>
      <c r="AS164" s="34" t="s">
        <v>335</v>
      </c>
      <c r="AT164" s="34" t="s">
        <v>336</v>
      </c>
      <c r="AU164" s="31" t="s">
        <v>337</v>
      </c>
    </row>
    <row r="165" spans="1:47" x14ac:dyDescent="0.25">
      <c r="A165" t="s">
        <v>524</v>
      </c>
      <c r="AQ165" s="26" t="s">
        <v>532</v>
      </c>
      <c r="AR165" t="s">
        <v>362</v>
      </c>
    </row>
    <row r="166" spans="1:47" x14ac:dyDescent="0.25">
      <c r="A166" t="s">
        <v>528</v>
      </c>
      <c r="AQ166" s="26" t="s">
        <v>532</v>
      </c>
      <c r="AR166" t="s">
        <v>363</v>
      </c>
    </row>
    <row r="167" spans="1:47" x14ac:dyDescent="0.25">
      <c r="A167" t="s">
        <v>529</v>
      </c>
      <c r="AQ167" s="26" t="s">
        <v>533</v>
      </c>
      <c r="AR167" t="s">
        <v>364</v>
      </c>
    </row>
    <row r="168" spans="1:47" x14ac:dyDescent="0.25">
      <c r="A168" t="s">
        <v>530</v>
      </c>
      <c r="AQ168" s="32" t="s">
        <v>534</v>
      </c>
    </row>
    <row r="169" spans="1:47" x14ac:dyDescent="0.25">
      <c r="A169" t="s">
        <v>531</v>
      </c>
    </row>
    <row r="171" spans="1:47" x14ac:dyDescent="0.25">
      <c r="A171" t="s">
        <v>473</v>
      </c>
    </row>
    <row r="172" spans="1:47" x14ac:dyDescent="0.25">
      <c r="I172" t="s">
        <v>6</v>
      </c>
      <c r="M172" t="s">
        <v>474</v>
      </c>
      <c r="O172" t="s">
        <v>475</v>
      </c>
      <c r="P172" s="25"/>
    </row>
    <row r="173" spans="1:47" x14ac:dyDescent="0.25">
      <c r="C173" t="s">
        <v>535</v>
      </c>
      <c r="I173" t="s">
        <v>479</v>
      </c>
      <c r="M173">
        <v>1</v>
      </c>
      <c r="P173" s="23"/>
    </row>
    <row r="174" spans="1:47" x14ac:dyDescent="0.25">
      <c r="C174" t="s">
        <v>536</v>
      </c>
      <c r="I174" t="s">
        <v>479</v>
      </c>
      <c r="M174">
        <v>2</v>
      </c>
      <c r="O174" t="s">
        <v>546</v>
      </c>
      <c r="P174" s="23"/>
    </row>
    <row r="175" spans="1:47" x14ac:dyDescent="0.25">
      <c r="C175" t="s">
        <v>537</v>
      </c>
      <c r="I175" t="s">
        <v>479</v>
      </c>
      <c r="M175">
        <v>3</v>
      </c>
      <c r="O175" t="s">
        <v>547</v>
      </c>
      <c r="P175" s="23"/>
    </row>
    <row r="176" spans="1:47" x14ac:dyDescent="0.25">
      <c r="C176" t="s">
        <v>194</v>
      </c>
      <c r="I176" t="s">
        <v>135</v>
      </c>
      <c r="M176">
        <v>1</v>
      </c>
      <c r="P176" s="23"/>
    </row>
    <row r="177" spans="1:47" x14ac:dyDescent="0.25">
      <c r="C177" t="s">
        <v>538</v>
      </c>
      <c r="I177" t="s">
        <v>135</v>
      </c>
      <c r="M177">
        <v>2</v>
      </c>
      <c r="O177" t="s">
        <v>548</v>
      </c>
      <c r="P177" s="23"/>
    </row>
    <row r="178" spans="1:47" x14ac:dyDescent="0.25">
      <c r="C178" t="s">
        <v>539</v>
      </c>
      <c r="I178" t="s">
        <v>135</v>
      </c>
      <c r="M178">
        <v>3</v>
      </c>
      <c r="O178" t="s">
        <v>549</v>
      </c>
      <c r="P178" s="23"/>
    </row>
    <row r="179" spans="1:47" x14ac:dyDescent="0.25">
      <c r="C179" t="s">
        <v>542</v>
      </c>
      <c r="I179" t="s">
        <v>67</v>
      </c>
      <c r="M179">
        <v>1</v>
      </c>
      <c r="P179" s="23"/>
    </row>
    <row r="180" spans="1:47" x14ac:dyDescent="0.25">
      <c r="C180" t="s">
        <v>508</v>
      </c>
      <c r="I180" t="s">
        <v>67</v>
      </c>
      <c r="M180">
        <v>2</v>
      </c>
      <c r="O180" t="s">
        <v>550</v>
      </c>
      <c r="P180" s="23"/>
    </row>
    <row r="181" spans="1:47" x14ac:dyDescent="0.25">
      <c r="C181" t="s">
        <v>543</v>
      </c>
      <c r="I181" t="s">
        <v>67</v>
      </c>
      <c r="M181">
        <v>3</v>
      </c>
      <c r="O181" t="s">
        <v>551</v>
      </c>
      <c r="P181" s="23"/>
    </row>
    <row r="182" spans="1:47" x14ac:dyDescent="0.25">
      <c r="C182" t="s">
        <v>483</v>
      </c>
      <c r="I182" t="s">
        <v>134</v>
      </c>
      <c r="M182">
        <v>1</v>
      </c>
      <c r="P182" s="23"/>
    </row>
    <row r="183" spans="1:47" x14ac:dyDescent="0.25">
      <c r="C183" t="s">
        <v>544</v>
      </c>
      <c r="I183" t="s">
        <v>134</v>
      </c>
      <c r="M183">
        <v>2</v>
      </c>
      <c r="O183" t="s">
        <v>552</v>
      </c>
      <c r="P183" s="23"/>
    </row>
    <row r="184" spans="1:47" x14ac:dyDescent="0.25">
      <c r="C184" t="s">
        <v>545</v>
      </c>
      <c r="I184" t="s">
        <v>134</v>
      </c>
      <c r="M184">
        <v>3</v>
      </c>
      <c r="O184" t="s">
        <v>553</v>
      </c>
      <c r="P184" s="23"/>
    </row>
    <row r="186" spans="1:47" x14ac:dyDescent="0.25">
      <c r="A186" s="33" t="s">
        <v>554</v>
      </c>
      <c r="AQ186" s="26">
        <v>3</v>
      </c>
      <c r="AR186" s="34" t="s">
        <v>334</v>
      </c>
      <c r="AS186" s="34" t="s">
        <v>335</v>
      </c>
      <c r="AT186" s="34" t="s">
        <v>336</v>
      </c>
      <c r="AU186" s="31" t="s">
        <v>337</v>
      </c>
    </row>
    <row r="187" spans="1:47" x14ac:dyDescent="0.25">
      <c r="A187" t="s">
        <v>577</v>
      </c>
      <c r="AQ187" s="26">
        <v>1</v>
      </c>
      <c r="AR187" t="s">
        <v>362</v>
      </c>
    </row>
    <row r="188" spans="1:47" x14ac:dyDescent="0.25">
      <c r="A188" t="s">
        <v>578</v>
      </c>
      <c r="AQ188" s="26">
        <v>1</v>
      </c>
      <c r="AR188" t="s">
        <v>363</v>
      </c>
    </row>
    <row r="189" spans="1:47" x14ac:dyDescent="0.25">
      <c r="A189" t="s">
        <v>579</v>
      </c>
      <c r="AQ189" s="26" t="s">
        <v>499</v>
      </c>
      <c r="AR189" t="s">
        <v>364</v>
      </c>
    </row>
    <row r="190" spans="1:47" x14ac:dyDescent="0.25">
      <c r="A190" t="s">
        <v>580</v>
      </c>
      <c r="AQ190" t="s">
        <v>555</v>
      </c>
    </row>
    <row r="191" spans="1:47" x14ac:dyDescent="0.25">
      <c r="AQ191" t="s">
        <v>570</v>
      </c>
    </row>
    <row r="192" spans="1:47" x14ac:dyDescent="0.25">
      <c r="A192" t="s">
        <v>473</v>
      </c>
    </row>
    <row r="193" spans="1:47" x14ac:dyDescent="0.25">
      <c r="I193" t="s">
        <v>6</v>
      </c>
      <c r="M193" t="s">
        <v>474</v>
      </c>
      <c r="O193" t="s">
        <v>475</v>
      </c>
      <c r="P193" s="25"/>
    </row>
    <row r="194" spans="1:47" x14ac:dyDescent="0.25">
      <c r="C194" t="s">
        <v>563</v>
      </c>
      <c r="I194" t="s">
        <v>479</v>
      </c>
      <c r="M194">
        <v>1</v>
      </c>
      <c r="P194" s="23"/>
    </row>
    <row r="195" spans="1:47" x14ac:dyDescent="0.25">
      <c r="C195" t="s">
        <v>564</v>
      </c>
      <c r="I195" t="s">
        <v>479</v>
      </c>
      <c r="M195">
        <v>2</v>
      </c>
      <c r="O195" t="s">
        <v>566</v>
      </c>
      <c r="P195" s="23"/>
    </row>
    <row r="196" spans="1:47" x14ac:dyDescent="0.25">
      <c r="C196" t="s">
        <v>565</v>
      </c>
      <c r="I196" t="s">
        <v>479</v>
      </c>
      <c r="M196">
        <v>3</v>
      </c>
      <c r="O196" t="s">
        <v>567</v>
      </c>
      <c r="P196" s="23"/>
    </row>
    <row r="197" spans="1:47" x14ac:dyDescent="0.25">
      <c r="C197" t="s">
        <v>560</v>
      </c>
      <c r="I197" t="s">
        <v>135</v>
      </c>
      <c r="M197">
        <v>1</v>
      </c>
      <c r="P197" s="23"/>
    </row>
    <row r="198" spans="1:47" x14ac:dyDescent="0.25">
      <c r="C198" t="s">
        <v>561</v>
      </c>
      <c r="I198" t="s">
        <v>135</v>
      </c>
      <c r="M198">
        <v>2</v>
      </c>
      <c r="O198" t="s">
        <v>568</v>
      </c>
      <c r="P198" s="23"/>
    </row>
    <row r="199" spans="1:47" x14ac:dyDescent="0.25">
      <c r="C199" t="s">
        <v>562</v>
      </c>
      <c r="I199" t="s">
        <v>135</v>
      </c>
      <c r="M199">
        <v>3</v>
      </c>
      <c r="O199" t="s">
        <v>569</v>
      </c>
      <c r="P199" s="23"/>
    </row>
    <row r="200" spans="1:47" x14ac:dyDescent="0.25">
      <c r="C200" t="s">
        <v>540</v>
      </c>
      <c r="I200" t="s">
        <v>67</v>
      </c>
      <c r="M200">
        <v>1</v>
      </c>
      <c r="P200" s="23"/>
    </row>
    <row r="201" spans="1:47" x14ac:dyDescent="0.25">
      <c r="C201" t="s">
        <v>541</v>
      </c>
      <c r="I201" t="s">
        <v>67</v>
      </c>
      <c r="M201">
        <v>2</v>
      </c>
      <c r="O201" t="s">
        <v>571</v>
      </c>
      <c r="P201" s="23"/>
    </row>
    <row r="202" spans="1:47" x14ac:dyDescent="0.25">
      <c r="C202" t="s">
        <v>559</v>
      </c>
      <c r="I202" t="s">
        <v>67</v>
      </c>
      <c r="M202">
        <v>3</v>
      </c>
      <c r="O202" t="s">
        <v>572</v>
      </c>
      <c r="P202" s="23"/>
    </row>
    <row r="203" spans="1:47" x14ac:dyDescent="0.25">
      <c r="C203" t="s">
        <v>556</v>
      </c>
      <c r="I203" t="s">
        <v>134</v>
      </c>
      <c r="M203">
        <v>1</v>
      </c>
      <c r="P203" s="23"/>
    </row>
    <row r="204" spans="1:47" x14ac:dyDescent="0.25">
      <c r="C204" t="s">
        <v>557</v>
      </c>
      <c r="I204" t="s">
        <v>134</v>
      </c>
      <c r="M204">
        <v>2</v>
      </c>
      <c r="O204" t="s">
        <v>573</v>
      </c>
      <c r="P204" s="23"/>
    </row>
    <row r="205" spans="1:47" x14ac:dyDescent="0.25">
      <c r="C205" t="s">
        <v>558</v>
      </c>
      <c r="I205" t="s">
        <v>134</v>
      </c>
      <c r="M205">
        <v>3</v>
      </c>
      <c r="O205" t="s">
        <v>574</v>
      </c>
      <c r="P205" s="23"/>
    </row>
    <row r="207" spans="1:47" x14ac:dyDescent="0.25">
      <c r="A207" s="33" t="s">
        <v>575</v>
      </c>
      <c r="AQ207" s="26">
        <v>3</v>
      </c>
      <c r="AR207" s="34" t="s">
        <v>334</v>
      </c>
      <c r="AS207" s="34" t="s">
        <v>335</v>
      </c>
      <c r="AT207" s="34" t="s">
        <v>336</v>
      </c>
      <c r="AU207" s="31" t="s">
        <v>337</v>
      </c>
    </row>
    <row r="208" spans="1:47" x14ac:dyDescent="0.25">
      <c r="A208" t="s">
        <v>576</v>
      </c>
      <c r="AQ208" s="26" t="s">
        <v>532</v>
      </c>
      <c r="AR208" t="s">
        <v>362</v>
      </c>
    </row>
    <row r="209" spans="1:44" x14ac:dyDescent="0.25">
      <c r="A209" t="s">
        <v>581</v>
      </c>
      <c r="AQ209" s="26" t="s">
        <v>532</v>
      </c>
      <c r="AR209" t="s">
        <v>363</v>
      </c>
    </row>
    <row r="210" spans="1:44" x14ac:dyDescent="0.25">
      <c r="A210" t="s">
        <v>582</v>
      </c>
      <c r="AQ210" s="26" t="s">
        <v>533</v>
      </c>
      <c r="AR210" t="s">
        <v>364</v>
      </c>
    </row>
    <row r="211" spans="1:44" x14ac:dyDescent="0.25">
      <c r="A211" t="s">
        <v>583</v>
      </c>
      <c r="AQ211" t="s">
        <v>555</v>
      </c>
    </row>
    <row r="212" spans="1:44" x14ac:dyDescent="0.25">
      <c r="A212" t="s">
        <v>594</v>
      </c>
      <c r="AQ212" t="s">
        <v>570</v>
      </c>
    </row>
    <row r="214" spans="1:44" x14ac:dyDescent="0.25">
      <c r="A214" t="s">
        <v>473</v>
      </c>
    </row>
    <row r="215" spans="1:44" x14ac:dyDescent="0.25">
      <c r="I215" t="s">
        <v>6</v>
      </c>
      <c r="M215" t="s">
        <v>474</v>
      </c>
      <c r="O215" t="s">
        <v>475</v>
      </c>
    </row>
    <row r="216" spans="1:44" x14ac:dyDescent="0.25">
      <c r="C216" t="s">
        <v>590</v>
      </c>
      <c r="I216" t="s">
        <v>479</v>
      </c>
      <c r="M216">
        <v>1</v>
      </c>
    </row>
    <row r="217" spans="1:44" x14ac:dyDescent="0.25">
      <c r="C217" t="s">
        <v>591</v>
      </c>
      <c r="I217" t="s">
        <v>479</v>
      </c>
      <c r="M217">
        <v>2</v>
      </c>
      <c r="O217" t="s">
        <v>593</v>
      </c>
    </row>
    <row r="218" spans="1:44" x14ac:dyDescent="0.25">
      <c r="C218" t="s">
        <v>592</v>
      </c>
      <c r="I218" t="s">
        <v>479</v>
      </c>
      <c r="M218">
        <v>3</v>
      </c>
      <c r="O218" t="s">
        <v>595</v>
      </c>
    </row>
    <row r="219" spans="1:44" x14ac:dyDescent="0.25">
      <c r="C219" t="s">
        <v>600</v>
      </c>
      <c r="I219" t="s">
        <v>135</v>
      </c>
      <c r="M219">
        <v>1</v>
      </c>
    </row>
    <row r="220" spans="1:44" x14ac:dyDescent="0.25">
      <c r="C220" t="s">
        <v>601</v>
      </c>
      <c r="I220" t="s">
        <v>135</v>
      </c>
      <c r="M220">
        <v>2</v>
      </c>
      <c r="O220" t="s">
        <v>603</v>
      </c>
    </row>
    <row r="221" spans="1:44" x14ac:dyDescent="0.25">
      <c r="C221" t="s">
        <v>602</v>
      </c>
      <c r="I221" t="s">
        <v>135</v>
      </c>
      <c r="M221">
        <v>3</v>
      </c>
      <c r="O221" t="s">
        <v>604</v>
      </c>
    </row>
    <row r="222" spans="1:44" x14ac:dyDescent="0.25">
      <c r="C222" t="s">
        <v>587</v>
      </c>
      <c r="I222" t="s">
        <v>67</v>
      </c>
      <c r="M222">
        <v>1</v>
      </c>
    </row>
    <row r="223" spans="1:44" x14ac:dyDescent="0.25">
      <c r="C223" t="s">
        <v>588</v>
      </c>
      <c r="I223" t="s">
        <v>67</v>
      </c>
      <c r="M223">
        <v>2</v>
      </c>
      <c r="O223" t="s">
        <v>596</v>
      </c>
    </row>
    <row r="224" spans="1:44" x14ac:dyDescent="0.25">
      <c r="C224" t="s">
        <v>589</v>
      </c>
      <c r="I224" t="s">
        <v>67</v>
      </c>
      <c r="M224">
        <v>3</v>
      </c>
      <c r="O224" t="s">
        <v>597</v>
      </c>
    </row>
    <row r="225" spans="1:48" x14ac:dyDescent="0.25">
      <c r="C225" t="s">
        <v>584</v>
      </c>
      <c r="I225" t="s">
        <v>134</v>
      </c>
      <c r="M225">
        <v>1</v>
      </c>
    </row>
    <row r="226" spans="1:48" x14ac:dyDescent="0.25">
      <c r="C226" t="s">
        <v>585</v>
      </c>
      <c r="I226" t="s">
        <v>134</v>
      </c>
      <c r="M226">
        <v>2</v>
      </c>
      <c r="O226" t="s">
        <v>598</v>
      </c>
    </row>
    <row r="227" spans="1:48" x14ac:dyDescent="0.25">
      <c r="C227" t="s">
        <v>586</v>
      </c>
      <c r="I227" t="s">
        <v>134</v>
      </c>
      <c r="M227">
        <v>3</v>
      </c>
      <c r="O227" t="s">
        <v>599</v>
      </c>
    </row>
    <row r="230" spans="1:48" x14ac:dyDescent="0.25">
      <c r="A230" s="139" t="s">
        <v>605</v>
      </c>
      <c r="B230" s="139"/>
      <c r="C230" s="139"/>
      <c r="D230" s="139"/>
      <c r="E230" s="139"/>
      <c r="F230" s="139"/>
      <c r="G230" s="139"/>
      <c r="H230" s="139"/>
      <c r="I230" s="139"/>
      <c r="J230" s="139"/>
      <c r="K230" s="139"/>
      <c r="L230" s="139"/>
      <c r="M230" s="139"/>
      <c r="N230" s="139"/>
      <c r="O230" s="42" t="s">
        <v>696</v>
      </c>
      <c r="AQ230" t="s">
        <v>606</v>
      </c>
    </row>
    <row r="231" spans="1:48" x14ac:dyDescent="0.25">
      <c r="A231" s="139"/>
      <c r="B231" s="139"/>
      <c r="C231" s="139"/>
      <c r="D231" s="139"/>
      <c r="E231" s="139"/>
      <c r="F231" s="139"/>
      <c r="G231" s="139"/>
      <c r="H231" s="139"/>
      <c r="I231" s="139"/>
      <c r="J231" s="139"/>
      <c r="K231" s="139"/>
      <c r="L231" s="139"/>
      <c r="M231" s="139"/>
      <c r="N231" s="139"/>
    </row>
    <row r="232" spans="1:48" x14ac:dyDescent="0.25">
      <c r="A232" t="s">
        <v>614</v>
      </c>
      <c r="AQ232" s="40"/>
      <c r="AR232" s="40"/>
      <c r="AS232" s="40"/>
      <c r="AT232" s="40"/>
      <c r="AU232" s="40"/>
      <c r="AV232" s="41"/>
    </row>
    <row r="233" spans="1:48" x14ac:dyDescent="0.25">
      <c r="A233" t="s">
        <v>615</v>
      </c>
      <c r="AQ233" s="40"/>
      <c r="AR233" s="41"/>
      <c r="AS233" s="41"/>
      <c r="AT233" s="41"/>
      <c r="AU233" s="41"/>
      <c r="AV233" s="41"/>
    </row>
    <row r="234" spans="1:48" x14ac:dyDescent="0.25">
      <c r="A234" t="s">
        <v>616</v>
      </c>
      <c r="AQ234" s="40"/>
      <c r="AR234" s="41"/>
      <c r="AS234" s="41"/>
      <c r="AT234" s="41"/>
      <c r="AU234" s="41"/>
      <c r="AV234" s="41"/>
    </row>
    <row r="235" spans="1:48" x14ac:dyDescent="0.25">
      <c r="AQ235" s="40"/>
      <c r="AR235" s="41"/>
      <c r="AS235" s="41"/>
      <c r="AT235" s="41"/>
      <c r="AU235" s="41"/>
      <c r="AV235" s="41"/>
    </row>
    <row r="236" spans="1:48" x14ac:dyDescent="0.25">
      <c r="A236" s="33" t="s">
        <v>617</v>
      </c>
      <c r="AQ236" s="26">
        <v>1</v>
      </c>
      <c r="AR236" s="34" t="s">
        <v>334</v>
      </c>
      <c r="AS236" s="34" t="s">
        <v>335</v>
      </c>
      <c r="AT236" s="34" t="s">
        <v>336</v>
      </c>
      <c r="AU236" s="31" t="s">
        <v>337</v>
      </c>
    </row>
    <row r="237" spans="1:48" x14ac:dyDescent="0.25">
      <c r="A237" t="s">
        <v>619</v>
      </c>
      <c r="AQ237" s="26">
        <v>1</v>
      </c>
      <c r="AR237" t="s">
        <v>502</v>
      </c>
    </row>
    <row r="238" spans="1:48" x14ac:dyDescent="0.25">
      <c r="A238" t="s">
        <v>621</v>
      </c>
      <c r="AQ238" s="27"/>
    </row>
    <row r="239" spans="1:48" x14ac:dyDescent="0.25">
      <c r="AQ239" s="27"/>
    </row>
    <row r="241" spans="1:47" x14ac:dyDescent="0.25">
      <c r="A241" s="33" t="s">
        <v>618</v>
      </c>
      <c r="AQ241" s="26">
        <v>1</v>
      </c>
      <c r="AR241" s="34" t="s">
        <v>334</v>
      </c>
      <c r="AS241" s="34" t="s">
        <v>335</v>
      </c>
      <c r="AT241" s="34" t="s">
        <v>336</v>
      </c>
      <c r="AU241" s="31" t="s">
        <v>337</v>
      </c>
    </row>
    <row r="242" spans="1:47" x14ac:dyDescent="0.25">
      <c r="A242" t="s">
        <v>620</v>
      </c>
      <c r="AQ242" s="26">
        <v>1</v>
      </c>
      <c r="AR242" t="s">
        <v>502</v>
      </c>
    </row>
    <row r="243" spans="1:47" x14ac:dyDescent="0.25">
      <c r="A243" t="s">
        <v>622</v>
      </c>
      <c r="AQ243" s="27"/>
    </row>
    <row r="244" spans="1:47" x14ac:dyDescent="0.25">
      <c r="AQ244" s="27"/>
    </row>
    <row r="246" spans="1:47" x14ac:dyDescent="0.25">
      <c r="A246" s="33" t="s">
        <v>623</v>
      </c>
      <c r="AQ246" s="26">
        <v>1</v>
      </c>
      <c r="AR246" s="34" t="s">
        <v>334</v>
      </c>
      <c r="AS246" s="34" t="s">
        <v>335</v>
      </c>
      <c r="AT246" s="34" t="s">
        <v>336</v>
      </c>
      <c r="AU246" s="31" t="s">
        <v>337</v>
      </c>
    </row>
    <row r="247" spans="1:47" x14ac:dyDescent="0.25">
      <c r="A247" t="s">
        <v>624</v>
      </c>
      <c r="AQ247" s="26">
        <v>1</v>
      </c>
      <c r="AR247" t="s">
        <v>502</v>
      </c>
    </row>
    <row r="248" spans="1:47" x14ac:dyDescent="0.25">
      <c r="A248" t="s">
        <v>625</v>
      </c>
      <c r="AQ248" s="27"/>
    </row>
    <row r="249" spans="1:47" x14ac:dyDescent="0.25">
      <c r="AQ249" s="27"/>
    </row>
    <row r="251" spans="1:47" x14ac:dyDescent="0.25">
      <c r="A251" s="33" t="s">
        <v>626</v>
      </c>
      <c r="AQ251" s="26">
        <v>1</v>
      </c>
      <c r="AR251" s="34" t="s">
        <v>334</v>
      </c>
      <c r="AS251" s="34" t="s">
        <v>335</v>
      </c>
      <c r="AT251" s="30" t="s">
        <v>336</v>
      </c>
      <c r="AU251" s="34" t="s">
        <v>337</v>
      </c>
    </row>
    <row r="252" spans="1:47" x14ac:dyDescent="0.25">
      <c r="A252" t="s">
        <v>627</v>
      </c>
      <c r="AQ252" s="26">
        <v>1</v>
      </c>
      <c r="AR252" t="s">
        <v>502</v>
      </c>
    </row>
    <row r="253" spans="1:47" x14ac:dyDescent="0.25">
      <c r="A253" t="s">
        <v>630</v>
      </c>
      <c r="AQ253" s="27"/>
    </row>
    <row r="254" spans="1:47" x14ac:dyDescent="0.25">
      <c r="AQ254" s="27"/>
    </row>
    <row r="256" spans="1:47" x14ac:dyDescent="0.25">
      <c r="A256" s="33" t="s">
        <v>628</v>
      </c>
      <c r="AQ256" s="26">
        <v>1</v>
      </c>
      <c r="AR256" s="34" t="s">
        <v>334</v>
      </c>
      <c r="AS256" s="34" t="s">
        <v>335</v>
      </c>
      <c r="AT256" s="30" t="s">
        <v>336</v>
      </c>
      <c r="AU256" s="34" t="s">
        <v>337</v>
      </c>
    </row>
    <row r="257" spans="1:47" x14ac:dyDescent="0.25">
      <c r="A257" t="s">
        <v>629</v>
      </c>
      <c r="AQ257" s="26">
        <v>1</v>
      </c>
      <c r="AR257" t="s">
        <v>502</v>
      </c>
    </row>
    <row r="258" spans="1:47" x14ac:dyDescent="0.25">
      <c r="A258" t="s">
        <v>631</v>
      </c>
      <c r="AQ258" s="27"/>
    </row>
    <row r="259" spans="1:47" x14ac:dyDescent="0.25">
      <c r="AQ259" s="27"/>
    </row>
    <row r="261" spans="1:47" x14ac:dyDescent="0.25">
      <c r="A261" s="33" t="s">
        <v>632</v>
      </c>
      <c r="AQ261" s="26">
        <v>1</v>
      </c>
      <c r="AR261" s="34" t="s">
        <v>334</v>
      </c>
      <c r="AS261" s="34" t="s">
        <v>335</v>
      </c>
      <c r="AT261" s="30" t="s">
        <v>336</v>
      </c>
      <c r="AU261" s="31" t="s">
        <v>337</v>
      </c>
    </row>
    <row r="262" spans="1:47" x14ac:dyDescent="0.25">
      <c r="A262" t="s">
        <v>633</v>
      </c>
      <c r="AQ262" s="26">
        <v>7</v>
      </c>
      <c r="AR262" t="s">
        <v>502</v>
      </c>
    </row>
    <row r="263" spans="1:47" x14ac:dyDescent="0.25">
      <c r="A263" t="s">
        <v>634</v>
      </c>
      <c r="AQ263" s="26" t="s">
        <v>337</v>
      </c>
      <c r="AR263" t="s">
        <v>364</v>
      </c>
    </row>
    <row r="266" spans="1:47" x14ac:dyDescent="0.25">
      <c r="A266" s="33" t="s">
        <v>635</v>
      </c>
      <c r="AQ266" s="26">
        <v>1</v>
      </c>
      <c r="AR266" s="34" t="s">
        <v>334</v>
      </c>
      <c r="AS266" s="34" t="s">
        <v>335</v>
      </c>
      <c r="AT266" s="30" t="s">
        <v>336</v>
      </c>
      <c r="AU266" s="31" t="s">
        <v>337</v>
      </c>
    </row>
    <row r="267" spans="1:47" x14ac:dyDescent="0.25">
      <c r="A267" t="s">
        <v>636</v>
      </c>
      <c r="AQ267" s="26">
        <v>7</v>
      </c>
      <c r="AR267" t="s">
        <v>502</v>
      </c>
    </row>
    <row r="268" spans="1:47" x14ac:dyDescent="0.25">
      <c r="A268" t="s">
        <v>637</v>
      </c>
      <c r="AQ268" s="26" t="s">
        <v>337</v>
      </c>
      <c r="AR268" t="s">
        <v>364</v>
      </c>
    </row>
    <row r="270" spans="1:47" x14ac:dyDescent="0.25">
      <c r="A270" s="33" t="s">
        <v>794</v>
      </c>
      <c r="AQ270" s="26">
        <v>1</v>
      </c>
      <c r="AR270" s="34" t="s">
        <v>334</v>
      </c>
      <c r="AS270" s="34" t="s">
        <v>335</v>
      </c>
      <c r="AT270" s="34" t="s">
        <v>336</v>
      </c>
      <c r="AU270" s="31" t="s">
        <v>337</v>
      </c>
    </row>
    <row r="271" spans="1:47" x14ac:dyDescent="0.25">
      <c r="A271" t="s">
        <v>795</v>
      </c>
      <c r="AQ271" s="26">
        <v>1</v>
      </c>
      <c r="AR271" t="s">
        <v>502</v>
      </c>
    </row>
    <row r="272" spans="1:47" x14ac:dyDescent="0.25">
      <c r="A272" t="s">
        <v>796</v>
      </c>
    </row>
    <row r="273" spans="1:49" x14ac:dyDescent="0.25">
      <c r="A273" t="s">
        <v>797</v>
      </c>
    </row>
    <row r="276" spans="1:49" x14ac:dyDescent="0.25">
      <c r="A276" s="139" t="s">
        <v>638</v>
      </c>
      <c r="B276" s="139"/>
      <c r="C276" s="139"/>
      <c r="D276" s="139"/>
      <c r="E276" s="139"/>
      <c r="F276" s="139"/>
      <c r="G276" s="139"/>
      <c r="H276" s="139"/>
      <c r="I276" s="139"/>
      <c r="J276" s="139"/>
      <c r="K276" s="139"/>
      <c r="L276" s="139"/>
      <c r="M276" s="139"/>
      <c r="N276" s="139"/>
      <c r="O276" s="42" t="s">
        <v>696</v>
      </c>
      <c r="AQ276" t="s">
        <v>639</v>
      </c>
    </row>
    <row r="277" spans="1:49" x14ac:dyDescent="0.25">
      <c r="A277" s="139"/>
      <c r="B277" s="139"/>
      <c r="C277" s="139"/>
      <c r="D277" s="139"/>
      <c r="E277" s="139"/>
      <c r="F277" s="139"/>
      <c r="G277" s="139"/>
      <c r="H277" s="139"/>
      <c r="I277" s="139"/>
      <c r="J277" s="139"/>
      <c r="K277" s="139"/>
      <c r="L277" s="139"/>
      <c r="M277" s="139"/>
      <c r="N277" s="139"/>
      <c r="AQ277" t="s">
        <v>672</v>
      </c>
    </row>
    <row r="278" spans="1:49" x14ac:dyDescent="0.25">
      <c r="A278" t="s">
        <v>640</v>
      </c>
    </row>
    <row r="279" spans="1:49" x14ac:dyDescent="0.25">
      <c r="A279" t="s">
        <v>641</v>
      </c>
    </row>
    <row r="280" spans="1:49" x14ac:dyDescent="0.25">
      <c r="A280" t="s">
        <v>642</v>
      </c>
    </row>
    <row r="281" spans="1:49" x14ac:dyDescent="0.25">
      <c r="A281" t="s">
        <v>643</v>
      </c>
    </row>
    <row r="282" spans="1:49" x14ac:dyDescent="0.25">
      <c r="A282" t="s">
        <v>644</v>
      </c>
    </row>
    <row r="284" spans="1:49" x14ac:dyDescent="0.25">
      <c r="A284" t="s">
        <v>645</v>
      </c>
    </row>
    <row r="285" spans="1:49" x14ac:dyDescent="0.25">
      <c r="A285" t="s">
        <v>646</v>
      </c>
    </row>
    <row r="287" spans="1:49" x14ac:dyDescent="0.25">
      <c r="A287" s="33" t="s">
        <v>647</v>
      </c>
      <c r="AQ287" s="26">
        <v>1</v>
      </c>
      <c r="AR287" s="28" t="s">
        <v>334</v>
      </c>
      <c r="AS287" s="34" t="s">
        <v>335</v>
      </c>
      <c r="AT287" s="30" t="s">
        <v>336</v>
      </c>
      <c r="AU287" s="34" t="s">
        <v>337</v>
      </c>
      <c r="AW287" t="s">
        <v>652</v>
      </c>
    </row>
    <row r="288" spans="1:49" x14ac:dyDescent="0.25">
      <c r="A288" t="s">
        <v>648</v>
      </c>
      <c r="AQ288" s="26">
        <v>1</v>
      </c>
      <c r="AR288" s="34" t="s">
        <v>334</v>
      </c>
      <c r="AS288" s="29" t="s">
        <v>335</v>
      </c>
      <c r="AT288" s="30" t="s">
        <v>336</v>
      </c>
      <c r="AU288" s="34" t="s">
        <v>337</v>
      </c>
      <c r="AW288" t="s">
        <v>653</v>
      </c>
    </row>
    <row r="289" spans="1:49" x14ac:dyDescent="0.25">
      <c r="A289" t="s">
        <v>649</v>
      </c>
      <c r="AQ289" s="26">
        <v>1</v>
      </c>
      <c r="AR289" t="s">
        <v>502</v>
      </c>
    </row>
    <row r="290" spans="1:49" x14ac:dyDescent="0.25">
      <c r="A290" t="s">
        <v>650</v>
      </c>
      <c r="AQ290" s="26">
        <v>4</v>
      </c>
      <c r="AR290" t="s">
        <v>656</v>
      </c>
    </row>
    <row r="291" spans="1:49" x14ac:dyDescent="0.25">
      <c r="A291" t="s">
        <v>651</v>
      </c>
    </row>
    <row r="293" spans="1:49" x14ac:dyDescent="0.25">
      <c r="A293" s="33" t="s">
        <v>654</v>
      </c>
    </row>
    <row r="294" spans="1:49" x14ac:dyDescent="0.25">
      <c r="A294" t="s">
        <v>655</v>
      </c>
      <c r="AQ294" s="26">
        <v>1</v>
      </c>
      <c r="AR294" s="28" t="s">
        <v>334</v>
      </c>
      <c r="AS294" s="34" t="s">
        <v>335</v>
      </c>
      <c r="AT294" s="30" t="s">
        <v>336</v>
      </c>
      <c r="AU294" s="34" t="s">
        <v>337</v>
      </c>
      <c r="AW294" t="s">
        <v>652</v>
      </c>
    </row>
    <row r="295" spans="1:49" x14ac:dyDescent="0.25">
      <c r="A295" t="s">
        <v>657</v>
      </c>
      <c r="AQ295" s="26">
        <v>1</v>
      </c>
      <c r="AR295" s="34" t="s">
        <v>334</v>
      </c>
      <c r="AS295" s="29" t="s">
        <v>335</v>
      </c>
      <c r="AT295" s="30" t="s">
        <v>336</v>
      </c>
      <c r="AU295" s="34" t="s">
        <v>337</v>
      </c>
      <c r="AW295" t="s">
        <v>653</v>
      </c>
    </row>
    <row r="296" spans="1:49" x14ac:dyDescent="0.25">
      <c r="AQ296" s="26" t="s">
        <v>532</v>
      </c>
      <c r="AR296" t="s">
        <v>502</v>
      </c>
    </row>
    <row r="297" spans="1:49" x14ac:dyDescent="0.25">
      <c r="AQ297" s="26">
        <v>4</v>
      </c>
      <c r="AR297" t="s">
        <v>656</v>
      </c>
    </row>
    <row r="299" spans="1:49" x14ac:dyDescent="0.25">
      <c r="A299" s="33" t="s">
        <v>658</v>
      </c>
      <c r="AQ299" s="26">
        <v>1</v>
      </c>
      <c r="AR299" s="28" t="s">
        <v>334</v>
      </c>
      <c r="AS299" s="34" t="s">
        <v>335</v>
      </c>
      <c r="AT299" s="30" t="s">
        <v>336</v>
      </c>
      <c r="AU299" s="34" t="s">
        <v>337</v>
      </c>
      <c r="AW299" t="s">
        <v>652</v>
      </c>
    </row>
    <row r="300" spans="1:49" x14ac:dyDescent="0.25">
      <c r="A300" t="s">
        <v>662</v>
      </c>
      <c r="AQ300" s="26">
        <v>1</v>
      </c>
      <c r="AR300" s="34" t="s">
        <v>334</v>
      </c>
      <c r="AS300" s="29" t="s">
        <v>335</v>
      </c>
      <c r="AT300" s="30" t="s">
        <v>336</v>
      </c>
      <c r="AU300" s="34" t="s">
        <v>337</v>
      </c>
      <c r="AW300" t="s">
        <v>653</v>
      </c>
    </row>
    <row r="301" spans="1:49" x14ac:dyDescent="0.25">
      <c r="A301" t="s">
        <v>661</v>
      </c>
      <c r="AQ301" s="26">
        <v>1</v>
      </c>
      <c r="AR301" t="s">
        <v>502</v>
      </c>
    </row>
    <row r="302" spans="1:49" x14ac:dyDescent="0.25">
      <c r="AQ302" s="26">
        <v>4</v>
      </c>
      <c r="AR302" t="s">
        <v>656</v>
      </c>
    </row>
    <row r="303" spans="1:49" x14ac:dyDescent="0.25">
      <c r="AQ303" t="s">
        <v>659</v>
      </c>
    </row>
    <row r="305" spans="1:49" x14ac:dyDescent="0.25">
      <c r="A305" s="33" t="s">
        <v>660</v>
      </c>
      <c r="AQ305" s="26">
        <v>1</v>
      </c>
      <c r="AR305" s="28" t="s">
        <v>334</v>
      </c>
      <c r="AS305" s="34" t="s">
        <v>335</v>
      </c>
      <c r="AT305" s="30" t="s">
        <v>336</v>
      </c>
      <c r="AU305" s="34" t="s">
        <v>337</v>
      </c>
      <c r="AW305" t="s">
        <v>652</v>
      </c>
    </row>
    <row r="306" spans="1:49" x14ac:dyDescent="0.25">
      <c r="A306" t="s">
        <v>663</v>
      </c>
      <c r="AQ306" s="26">
        <v>1</v>
      </c>
      <c r="AR306" s="34" t="s">
        <v>334</v>
      </c>
      <c r="AS306" s="29" t="s">
        <v>335</v>
      </c>
      <c r="AT306" s="30" t="s">
        <v>336</v>
      </c>
      <c r="AU306" s="34" t="s">
        <v>337</v>
      </c>
      <c r="AW306" t="s">
        <v>653</v>
      </c>
    </row>
    <row r="307" spans="1:49" x14ac:dyDescent="0.25">
      <c r="A307" t="s">
        <v>664</v>
      </c>
      <c r="AQ307" s="26">
        <v>1</v>
      </c>
      <c r="AR307" t="s">
        <v>502</v>
      </c>
    </row>
    <row r="308" spans="1:49" x14ac:dyDescent="0.25">
      <c r="AQ308" s="26">
        <v>8</v>
      </c>
      <c r="AR308" t="s">
        <v>656</v>
      </c>
    </row>
    <row r="309" spans="1:49" x14ac:dyDescent="0.25">
      <c r="AQ309" t="s">
        <v>665</v>
      </c>
    </row>
    <row r="312" spans="1:49" x14ac:dyDescent="0.25">
      <c r="A312" s="139" t="s">
        <v>666</v>
      </c>
      <c r="B312" s="139"/>
      <c r="C312" s="139"/>
      <c r="D312" s="139"/>
      <c r="E312" s="139"/>
      <c r="F312" s="139"/>
      <c r="G312" s="139"/>
      <c r="H312" s="139"/>
      <c r="I312" s="139"/>
      <c r="J312" s="139"/>
      <c r="K312" s="139"/>
      <c r="L312" s="139"/>
      <c r="M312" s="139"/>
      <c r="N312" s="139"/>
      <c r="O312" s="42" t="s">
        <v>696</v>
      </c>
      <c r="AQ312" t="s">
        <v>639</v>
      </c>
    </row>
    <row r="313" spans="1:49" x14ac:dyDescent="0.25">
      <c r="A313" s="139"/>
      <c r="B313" s="139"/>
      <c r="C313" s="139"/>
      <c r="D313" s="139"/>
      <c r="E313" s="139"/>
      <c r="F313" s="139"/>
      <c r="G313" s="139"/>
      <c r="H313" s="139"/>
      <c r="I313" s="139"/>
      <c r="J313" s="139"/>
      <c r="K313" s="139"/>
      <c r="L313" s="139"/>
      <c r="M313" s="139"/>
      <c r="N313" s="139"/>
      <c r="AQ313" t="s">
        <v>672</v>
      </c>
    </row>
    <row r="314" spans="1:49" x14ac:dyDescent="0.25">
      <c r="A314" t="s">
        <v>667</v>
      </c>
    </row>
    <row r="315" spans="1:49" x14ac:dyDescent="0.25">
      <c r="A315" t="s">
        <v>668</v>
      </c>
    </row>
    <row r="316" spans="1:49" x14ac:dyDescent="0.25">
      <c r="A316" t="s">
        <v>669</v>
      </c>
    </row>
    <row r="317" spans="1:49" x14ac:dyDescent="0.25">
      <c r="A317" t="s">
        <v>670</v>
      </c>
    </row>
    <row r="318" spans="1:49" x14ac:dyDescent="0.25">
      <c r="A318" t="s">
        <v>671</v>
      </c>
    </row>
    <row r="320" spans="1:49" x14ac:dyDescent="0.25">
      <c r="A320" t="s">
        <v>673</v>
      </c>
    </row>
    <row r="321" spans="1:49" x14ac:dyDescent="0.25">
      <c r="A321" t="s">
        <v>675</v>
      </c>
    </row>
    <row r="323" spans="1:49" x14ac:dyDescent="0.25">
      <c r="A323" s="33" t="s">
        <v>674</v>
      </c>
      <c r="AQ323" s="26">
        <v>1</v>
      </c>
      <c r="AR323" s="34" t="s">
        <v>334</v>
      </c>
      <c r="AS323" s="29" t="s">
        <v>335</v>
      </c>
      <c r="AT323" s="30" t="s">
        <v>336</v>
      </c>
      <c r="AU323" s="34" t="s">
        <v>337</v>
      </c>
      <c r="AW323" t="s">
        <v>652</v>
      </c>
    </row>
    <row r="324" spans="1:49" x14ac:dyDescent="0.25">
      <c r="A324" t="s">
        <v>676</v>
      </c>
      <c r="AQ324" s="26">
        <v>1</v>
      </c>
      <c r="AR324" s="28" t="s">
        <v>334</v>
      </c>
      <c r="AS324" s="34" t="s">
        <v>335</v>
      </c>
      <c r="AT324" s="30" t="s">
        <v>336</v>
      </c>
      <c r="AU324" s="34" t="s">
        <v>337</v>
      </c>
      <c r="AW324" t="s">
        <v>653</v>
      </c>
    </row>
    <row r="325" spans="1:49" x14ac:dyDescent="0.25">
      <c r="A325" t="s">
        <v>677</v>
      </c>
      <c r="AQ325" s="26">
        <v>1</v>
      </c>
      <c r="AR325" t="s">
        <v>502</v>
      </c>
    </row>
    <row r="326" spans="1:49" x14ac:dyDescent="0.25">
      <c r="A326" t="s">
        <v>678</v>
      </c>
      <c r="AQ326" s="26">
        <v>4</v>
      </c>
      <c r="AR326" t="s">
        <v>656</v>
      </c>
    </row>
    <row r="327" spans="1:49" x14ac:dyDescent="0.25">
      <c r="A327" t="s">
        <v>679</v>
      </c>
    </row>
    <row r="329" spans="1:49" x14ac:dyDescent="0.25">
      <c r="A329" s="33" t="s">
        <v>680</v>
      </c>
      <c r="AQ329" s="26">
        <v>1</v>
      </c>
      <c r="AR329" s="34" t="s">
        <v>334</v>
      </c>
      <c r="AS329" s="29" t="s">
        <v>335</v>
      </c>
      <c r="AT329" s="30" t="s">
        <v>336</v>
      </c>
      <c r="AU329" s="34" t="s">
        <v>337</v>
      </c>
      <c r="AW329" t="s">
        <v>652</v>
      </c>
    </row>
    <row r="330" spans="1:49" x14ac:dyDescent="0.25">
      <c r="A330" t="s">
        <v>681</v>
      </c>
      <c r="AQ330" s="26">
        <v>1</v>
      </c>
      <c r="AR330" s="28" t="s">
        <v>334</v>
      </c>
      <c r="AS330" s="34" t="s">
        <v>335</v>
      </c>
      <c r="AT330" s="30" t="s">
        <v>336</v>
      </c>
      <c r="AU330" s="34" t="s">
        <v>337</v>
      </c>
      <c r="AW330" t="s">
        <v>653</v>
      </c>
    </row>
    <row r="331" spans="1:49" x14ac:dyDescent="0.25">
      <c r="A331" t="s">
        <v>682</v>
      </c>
      <c r="AQ331" s="26">
        <v>3</v>
      </c>
      <c r="AR331" t="s">
        <v>502</v>
      </c>
    </row>
    <row r="332" spans="1:49" x14ac:dyDescent="0.25">
      <c r="AQ332" s="26">
        <v>4</v>
      </c>
      <c r="AR332" t="s">
        <v>656</v>
      </c>
    </row>
    <row r="334" spans="1:49" x14ac:dyDescent="0.25">
      <c r="A334" s="33" t="s">
        <v>683</v>
      </c>
      <c r="AQ334" s="26">
        <v>1</v>
      </c>
      <c r="AR334" s="34" t="s">
        <v>334</v>
      </c>
      <c r="AS334" s="29" t="s">
        <v>335</v>
      </c>
      <c r="AT334" s="30" t="s">
        <v>336</v>
      </c>
      <c r="AU334" s="34" t="s">
        <v>337</v>
      </c>
      <c r="AW334" t="s">
        <v>652</v>
      </c>
    </row>
    <row r="335" spans="1:49" x14ac:dyDescent="0.25">
      <c r="A335" t="s">
        <v>684</v>
      </c>
      <c r="AQ335" s="26">
        <v>1</v>
      </c>
      <c r="AR335" s="28" t="s">
        <v>334</v>
      </c>
      <c r="AS335" s="34" t="s">
        <v>335</v>
      </c>
      <c r="AT335" s="30" t="s">
        <v>336</v>
      </c>
      <c r="AU335" s="34" t="s">
        <v>337</v>
      </c>
      <c r="AW335" t="s">
        <v>653</v>
      </c>
    </row>
    <row r="336" spans="1:49" x14ac:dyDescent="0.25">
      <c r="A336" t="s">
        <v>685</v>
      </c>
      <c r="AQ336" s="26">
        <v>3</v>
      </c>
      <c r="AR336" t="s">
        <v>502</v>
      </c>
    </row>
    <row r="337" spans="1:49" x14ac:dyDescent="0.25">
      <c r="A337" t="s">
        <v>686</v>
      </c>
      <c r="AQ337" s="26">
        <v>4</v>
      </c>
      <c r="AR337" t="s">
        <v>656</v>
      </c>
    </row>
    <row r="338" spans="1:49" x14ac:dyDescent="0.25">
      <c r="AQ338" t="s">
        <v>687</v>
      </c>
    </row>
    <row r="340" spans="1:49" x14ac:dyDescent="0.25">
      <c r="A340" s="33" t="s">
        <v>688</v>
      </c>
      <c r="AQ340" s="26">
        <v>1</v>
      </c>
      <c r="AR340" s="34" t="s">
        <v>334</v>
      </c>
      <c r="AS340" s="29" t="s">
        <v>335</v>
      </c>
      <c r="AT340" s="30" t="s">
        <v>336</v>
      </c>
      <c r="AU340" s="34" t="s">
        <v>337</v>
      </c>
      <c r="AW340" t="s">
        <v>652</v>
      </c>
    </row>
    <row r="341" spans="1:49" x14ac:dyDescent="0.25">
      <c r="A341" t="s">
        <v>689</v>
      </c>
      <c r="AQ341" s="26">
        <v>1</v>
      </c>
      <c r="AR341" s="28" t="s">
        <v>334</v>
      </c>
      <c r="AS341" s="34" t="s">
        <v>335</v>
      </c>
      <c r="AT341" s="30" t="s">
        <v>336</v>
      </c>
      <c r="AU341" s="34" t="s">
        <v>337</v>
      </c>
      <c r="AW341" t="s">
        <v>653</v>
      </c>
    </row>
    <row r="342" spans="1:49" x14ac:dyDescent="0.25">
      <c r="A342" t="s">
        <v>690</v>
      </c>
      <c r="AQ342" s="26">
        <v>3</v>
      </c>
      <c r="AR342" t="s">
        <v>502</v>
      </c>
    </row>
    <row r="343" spans="1:49" x14ac:dyDescent="0.25">
      <c r="AQ343" s="26">
        <v>4</v>
      </c>
      <c r="AR343" t="s">
        <v>656</v>
      </c>
    </row>
    <row r="344" spans="1:49" x14ac:dyDescent="0.25">
      <c r="AQ344" t="s">
        <v>691</v>
      </c>
    </row>
    <row r="345" spans="1:49" x14ac:dyDescent="0.25">
      <c r="AQ345" t="s">
        <v>692</v>
      </c>
    </row>
    <row r="348" spans="1:49" x14ac:dyDescent="0.25">
      <c r="A348" s="139" t="s">
        <v>693</v>
      </c>
      <c r="B348" s="139"/>
      <c r="C348" s="139"/>
      <c r="D348" s="139"/>
      <c r="E348" s="139"/>
      <c r="F348" s="139"/>
      <c r="G348" s="139"/>
      <c r="H348" s="139"/>
      <c r="I348" s="139"/>
      <c r="J348" s="139"/>
      <c r="K348" s="139"/>
      <c r="L348" s="139"/>
      <c r="M348" s="139"/>
      <c r="N348" s="139"/>
      <c r="O348" s="42" t="s">
        <v>696</v>
      </c>
      <c r="AQ348" t="s">
        <v>639</v>
      </c>
    </row>
    <row r="349" spans="1:49" x14ac:dyDescent="0.25">
      <c r="A349" s="139"/>
      <c r="B349" s="139"/>
      <c r="C349" s="139"/>
      <c r="D349" s="139"/>
      <c r="E349" s="139"/>
      <c r="F349" s="139"/>
      <c r="G349" s="139"/>
      <c r="H349" s="139"/>
      <c r="I349" s="139"/>
      <c r="J349" s="139"/>
      <c r="K349" s="139"/>
      <c r="L349" s="139"/>
      <c r="M349" s="139"/>
      <c r="N349" s="139"/>
    </row>
    <row r="350" spans="1:49" x14ac:dyDescent="0.25">
      <c r="A350" t="s">
        <v>697</v>
      </c>
    </row>
    <row r="351" spans="1:49" x14ac:dyDescent="0.25">
      <c r="A351" t="s">
        <v>698</v>
      </c>
    </row>
    <row r="352" spans="1:49" x14ac:dyDescent="0.25">
      <c r="A352" t="s">
        <v>699</v>
      </c>
    </row>
    <row r="353" spans="1:47" x14ac:dyDescent="0.25">
      <c r="A353" t="s">
        <v>717</v>
      </c>
    </row>
    <row r="354" spans="1:47" x14ac:dyDescent="0.25">
      <c r="A354" t="s">
        <v>718</v>
      </c>
    </row>
    <row r="356" spans="1:47" x14ac:dyDescent="0.25">
      <c r="A356" t="s">
        <v>814</v>
      </c>
    </row>
    <row r="357" spans="1:47" x14ac:dyDescent="0.25">
      <c r="A357" t="s">
        <v>815</v>
      </c>
    </row>
    <row r="358" spans="1:47" x14ac:dyDescent="0.25">
      <c r="A358" t="s">
        <v>816</v>
      </c>
    </row>
    <row r="360" spans="1:47" x14ac:dyDescent="0.25">
      <c r="A360" s="33" t="s">
        <v>700</v>
      </c>
      <c r="AQ360" s="26" t="s">
        <v>499</v>
      </c>
      <c r="AR360" s="28" t="s">
        <v>334</v>
      </c>
      <c r="AS360" s="34" t="s">
        <v>335</v>
      </c>
      <c r="AT360" s="30" t="s">
        <v>336</v>
      </c>
      <c r="AU360" s="34" t="s">
        <v>337</v>
      </c>
    </row>
    <row r="361" spans="1:47" x14ac:dyDescent="0.25">
      <c r="A361" t="s">
        <v>703</v>
      </c>
      <c r="AQ361" s="26" t="s">
        <v>721</v>
      </c>
      <c r="AR361" t="s">
        <v>719</v>
      </c>
    </row>
    <row r="362" spans="1:47" x14ac:dyDescent="0.25">
      <c r="A362" t="s">
        <v>722</v>
      </c>
      <c r="AQ362" s="26">
        <v>2</v>
      </c>
      <c r="AR362" t="s">
        <v>761</v>
      </c>
    </row>
    <row r="363" spans="1:47" x14ac:dyDescent="0.25">
      <c r="A363" s="33"/>
    </row>
    <row r="364" spans="1:47" x14ac:dyDescent="0.25">
      <c r="A364" s="33" t="s">
        <v>701</v>
      </c>
      <c r="AQ364" s="26" t="s">
        <v>499</v>
      </c>
      <c r="AR364" s="28" t="s">
        <v>334</v>
      </c>
      <c r="AS364" s="34" t="s">
        <v>335</v>
      </c>
      <c r="AT364" s="30" t="s">
        <v>336</v>
      </c>
      <c r="AU364" s="34" t="s">
        <v>337</v>
      </c>
    </row>
    <row r="365" spans="1:47" x14ac:dyDescent="0.25">
      <c r="A365" s="43" t="s">
        <v>702</v>
      </c>
      <c r="AQ365" s="26" t="s">
        <v>721</v>
      </c>
      <c r="AR365" t="s">
        <v>719</v>
      </c>
    </row>
    <row r="366" spans="1:47" x14ac:dyDescent="0.25">
      <c r="A366" s="43" t="s">
        <v>723</v>
      </c>
      <c r="AQ366" s="26">
        <v>3</v>
      </c>
      <c r="AR366" t="s">
        <v>761</v>
      </c>
    </row>
    <row r="368" spans="1:47" x14ac:dyDescent="0.25">
      <c r="A368" s="33" t="s">
        <v>704</v>
      </c>
      <c r="AQ368" s="26" t="s">
        <v>499</v>
      </c>
      <c r="AR368" s="34" t="s">
        <v>334</v>
      </c>
      <c r="AS368" s="29" t="s">
        <v>335</v>
      </c>
      <c r="AT368" s="30" t="s">
        <v>336</v>
      </c>
      <c r="AU368" s="34" t="s">
        <v>337</v>
      </c>
    </row>
    <row r="369" spans="1:47" x14ac:dyDescent="0.25">
      <c r="A369" t="s">
        <v>705</v>
      </c>
      <c r="AQ369" s="26" t="s">
        <v>721</v>
      </c>
      <c r="AR369" t="s">
        <v>719</v>
      </c>
    </row>
    <row r="370" spans="1:47" x14ac:dyDescent="0.25">
      <c r="A370" t="s">
        <v>724</v>
      </c>
      <c r="AQ370" s="26">
        <v>2</v>
      </c>
      <c r="AR370" t="s">
        <v>761</v>
      </c>
    </row>
    <row r="372" spans="1:47" x14ac:dyDescent="0.25">
      <c r="A372" s="33" t="s">
        <v>706</v>
      </c>
      <c r="AQ372" s="26" t="s">
        <v>499</v>
      </c>
      <c r="AR372" s="34" t="s">
        <v>334</v>
      </c>
      <c r="AS372" s="29" t="s">
        <v>335</v>
      </c>
      <c r="AT372" s="30" t="s">
        <v>336</v>
      </c>
      <c r="AU372" s="34" t="s">
        <v>337</v>
      </c>
    </row>
    <row r="373" spans="1:47" x14ac:dyDescent="0.25">
      <c r="A373" t="s">
        <v>707</v>
      </c>
      <c r="AQ373" s="26" t="s">
        <v>721</v>
      </c>
      <c r="AR373" t="s">
        <v>719</v>
      </c>
    </row>
    <row r="374" spans="1:47" x14ac:dyDescent="0.25">
      <c r="A374" t="s">
        <v>725</v>
      </c>
      <c r="AQ374" s="26">
        <v>3</v>
      </c>
      <c r="AR374" t="s">
        <v>761</v>
      </c>
    </row>
    <row r="376" spans="1:47" x14ac:dyDescent="0.25">
      <c r="A376" s="33" t="s">
        <v>708</v>
      </c>
      <c r="AQ376" s="26" t="s">
        <v>499</v>
      </c>
      <c r="AR376" s="28" t="s">
        <v>334</v>
      </c>
      <c r="AS376" s="29" t="s">
        <v>335</v>
      </c>
      <c r="AT376" s="30" t="s">
        <v>336</v>
      </c>
      <c r="AU376" s="34" t="s">
        <v>337</v>
      </c>
    </row>
    <row r="377" spans="1:47" x14ac:dyDescent="0.25">
      <c r="A377" t="s">
        <v>709</v>
      </c>
      <c r="AQ377" s="26" t="s">
        <v>721</v>
      </c>
      <c r="AR377" t="s">
        <v>719</v>
      </c>
    </row>
    <row r="378" spans="1:47" x14ac:dyDescent="0.25">
      <c r="A378" t="s">
        <v>713</v>
      </c>
      <c r="AQ378" s="26">
        <v>2</v>
      </c>
      <c r="AR378" t="s">
        <v>761</v>
      </c>
    </row>
    <row r="379" spans="1:47" x14ac:dyDescent="0.25">
      <c r="A379" t="s">
        <v>726</v>
      </c>
    </row>
    <row r="381" spans="1:47" x14ac:dyDescent="0.25">
      <c r="A381" s="33" t="s">
        <v>710</v>
      </c>
      <c r="AQ381" s="26" t="s">
        <v>499</v>
      </c>
      <c r="AR381" s="28" t="s">
        <v>334</v>
      </c>
      <c r="AS381" s="29" t="s">
        <v>335</v>
      </c>
      <c r="AT381" s="30" t="s">
        <v>336</v>
      </c>
      <c r="AU381" s="34" t="s">
        <v>337</v>
      </c>
    </row>
    <row r="382" spans="1:47" x14ac:dyDescent="0.25">
      <c r="A382" t="s">
        <v>711</v>
      </c>
      <c r="AQ382" s="26" t="s">
        <v>721</v>
      </c>
      <c r="AR382" t="s">
        <v>719</v>
      </c>
    </row>
    <row r="383" spans="1:47" x14ac:dyDescent="0.25">
      <c r="A383" t="s">
        <v>712</v>
      </c>
      <c r="AQ383" s="26">
        <v>3</v>
      </c>
      <c r="AR383" t="s">
        <v>761</v>
      </c>
    </row>
    <row r="384" spans="1:47" x14ac:dyDescent="0.25">
      <c r="A384" t="s">
        <v>727</v>
      </c>
    </row>
    <row r="386" spans="1:47" x14ac:dyDescent="0.25">
      <c r="A386" s="33" t="s">
        <v>714</v>
      </c>
      <c r="AQ386" s="26" t="s">
        <v>499</v>
      </c>
      <c r="AR386" s="34" t="s">
        <v>334</v>
      </c>
      <c r="AS386" s="29" t="s">
        <v>335</v>
      </c>
      <c r="AT386" s="30" t="s">
        <v>336</v>
      </c>
      <c r="AU386" s="34" t="s">
        <v>337</v>
      </c>
    </row>
    <row r="387" spans="1:47" x14ac:dyDescent="0.25">
      <c r="A387" t="s">
        <v>715</v>
      </c>
      <c r="AQ387" s="26" t="s">
        <v>720</v>
      </c>
      <c r="AR387" t="s">
        <v>719</v>
      </c>
    </row>
    <row r="388" spans="1:47" x14ac:dyDescent="0.25">
      <c r="A388" t="s">
        <v>716</v>
      </c>
      <c r="AQ388" s="26">
        <v>1</v>
      </c>
      <c r="AR388" t="s">
        <v>761</v>
      </c>
    </row>
    <row r="390" spans="1:47" x14ac:dyDescent="0.25">
      <c r="A390" s="33" t="s">
        <v>728</v>
      </c>
      <c r="AQ390" s="26" t="s">
        <v>499</v>
      </c>
      <c r="AR390" s="34" t="s">
        <v>334</v>
      </c>
      <c r="AS390" s="29" t="s">
        <v>335</v>
      </c>
      <c r="AT390" s="30" t="s">
        <v>336</v>
      </c>
      <c r="AU390" s="34" t="s">
        <v>337</v>
      </c>
    </row>
    <row r="391" spans="1:47" x14ac:dyDescent="0.25">
      <c r="A391" t="s">
        <v>729</v>
      </c>
      <c r="AQ391" s="26" t="s">
        <v>720</v>
      </c>
      <c r="AR391" t="s">
        <v>719</v>
      </c>
    </row>
    <row r="392" spans="1:47" x14ac:dyDescent="0.25">
      <c r="A392" t="s">
        <v>730</v>
      </c>
      <c r="AQ392" s="26">
        <v>2</v>
      </c>
      <c r="AR392" t="s">
        <v>761</v>
      </c>
    </row>
    <row r="394" spans="1:47" x14ac:dyDescent="0.25">
      <c r="A394" s="33" t="s">
        <v>731</v>
      </c>
      <c r="AQ394" s="26" t="s">
        <v>499</v>
      </c>
      <c r="AR394" s="28" t="s">
        <v>334</v>
      </c>
      <c r="AS394" s="29" t="s">
        <v>335</v>
      </c>
      <c r="AT394" s="30" t="s">
        <v>336</v>
      </c>
      <c r="AU394" s="34" t="s">
        <v>337</v>
      </c>
    </row>
    <row r="395" spans="1:47" x14ac:dyDescent="0.25">
      <c r="A395" t="s">
        <v>732</v>
      </c>
      <c r="AQ395" s="26" t="s">
        <v>720</v>
      </c>
      <c r="AR395" t="s">
        <v>719</v>
      </c>
    </row>
    <row r="396" spans="1:47" x14ac:dyDescent="0.25">
      <c r="A396" t="s">
        <v>733</v>
      </c>
      <c r="AQ396" s="26">
        <v>1</v>
      </c>
      <c r="AR396" t="s">
        <v>761</v>
      </c>
    </row>
    <row r="397" spans="1:47" x14ac:dyDescent="0.25">
      <c r="AQ397" s="32" t="s">
        <v>734</v>
      </c>
    </row>
    <row r="399" spans="1:47" x14ac:dyDescent="0.25">
      <c r="A399" s="33" t="s">
        <v>735</v>
      </c>
      <c r="AQ399" s="26" t="s">
        <v>499</v>
      </c>
      <c r="AR399" s="28" t="s">
        <v>334</v>
      </c>
      <c r="AS399" s="29" t="s">
        <v>335</v>
      </c>
      <c r="AT399" s="30" t="s">
        <v>336</v>
      </c>
      <c r="AU399" s="34" t="s">
        <v>337</v>
      </c>
    </row>
    <row r="400" spans="1:47" x14ac:dyDescent="0.25">
      <c r="A400" t="s">
        <v>736</v>
      </c>
      <c r="AQ400" s="26" t="s">
        <v>720</v>
      </c>
      <c r="AR400" t="s">
        <v>719</v>
      </c>
    </row>
    <row r="401" spans="1:47" x14ac:dyDescent="0.25">
      <c r="A401" t="s">
        <v>737</v>
      </c>
      <c r="AQ401" s="26">
        <v>1</v>
      </c>
      <c r="AR401" t="s">
        <v>761</v>
      </c>
    </row>
    <row r="402" spans="1:47" x14ac:dyDescent="0.25">
      <c r="A402" t="s">
        <v>738</v>
      </c>
      <c r="AQ402" s="32" t="s">
        <v>739</v>
      </c>
    </row>
    <row r="404" spans="1:47" x14ac:dyDescent="0.25">
      <c r="A404" s="33" t="s">
        <v>740</v>
      </c>
      <c r="AQ404" s="26" t="s">
        <v>499</v>
      </c>
      <c r="AR404" s="28" t="s">
        <v>334</v>
      </c>
      <c r="AS404" s="29" t="s">
        <v>335</v>
      </c>
      <c r="AT404" s="30" t="s">
        <v>336</v>
      </c>
      <c r="AU404" s="34" t="s">
        <v>337</v>
      </c>
    </row>
    <row r="405" spans="1:47" x14ac:dyDescent="0.25">
      <c r="A405" t="s">
        <v>741</v>
      </c>
      <c r="AQ405" s="26" t="s">
        <v>720</v>
      </c>
      <c r="AR405" t="s">
        <v>719</v>
      </c>
    </row>
    <row r="406" spans="1:47" x14ac:dyDescent="0.25">
      <c r="A406" t="s">
        <v>742</v>
      </c>
      <c r="AQ406" s="26">
        <v>2</v>
      </c>
      <c r="AR406" t="s">
        <v>761</v>
      </c>
    </row>
    <row r="408" spans="1:47" x14ac:dyDescent="0.25">
      <c r="A408" s="33" t="s">
        <v>743</v>
      </c>
      <c r="AQ408" s="26" t="s">
        <v>499</v>
      </c>
      <c r="AR408" s="34" t="s">
        <v>334</v>
      </c>
      <c r="AS408" s="29" t="s">
        <v>335</v>
      </c>
      <c r="AT408" s="30" t="s">
        <v>336</v>
      </c>
      <c r="AU408" s="34" t="s">
        <v>337</v>
      </c>
    </row>
    <row r="409" spans="1:47" x14ac:dyDescent="0.25">
      <c r="A409" t="s">
        <v>744</v>
      </c>
      <c r="AQ409" s="26" t="s">
        <v>720</v>
      </c>
      <c r="AR409" t="s">
        <v>719</v>
      </c>
    </row>
    <row r="410" spans="1:47" x14ac:dyDescent="0.25">
      <c r="AQ410" s="26">
        <v>1</v>
      </c>
      <c r="AR410" t="s">
        <v>761</v>
      </c>
    </row>
    <row r="412" spans="1:47" x14ac:dyDescent="0.25">
      <c r="A412" s="33" t="s">
        <v>745</v>
      </c>
      <c r="AQ412" s="26" t="s">
        <v>499</v>
      </c>
      <c r="AR412" s="34" t="s">
        <v>334</v>
      </c>
      <c r="AS412" s="29" t="s">
        <v>335</v>
      </c>
      <c r="AT412" s="30" t="s">
        <v>336</v>
      </c>
      <c r="AU412" s="34" t="s">
        <v>337</v>
      </c>
    </row>
    <row r="413" spans="1:47" x14ac:dyDescent="0.25">
      <c r="A413" t="s">
        <v>746</v>
      </c>
      <c r="AQ413" s="26" t="s">
        <v>720</v>
      </c>
      <c r="AR413" t="s">
        <v>719</v>
      </c>
    </row>
    <row r="414" spans="1:47" x14ac:dyDescent="0.25">
      <c r="AQ414" s="26">
        <v>2</v>
      </c>
      <c r="AR414" t="s">
        <v>761</v>
      </c>
    </row>
    <row r="416" spans="1:47" x14ac:dyDescent="0.25">
      <c r="A416" s="33" t="s">
        <v>747</v>
      </c>
      <c r="AQ416" s="26" t="s">
        <v>499</v>
      </c>
      <c r="AR416" s="34" t="s">
        <v>334</v>
      </c>
      <c r="AS416" s="34" t="s">
        <v>335</v>
      </c>
      <c r="AT416" s="30" t="s">
        <v>336</v>
      </c>
      <c r="AU416" s="34" t="s">
        <v>337</v>
      </c>
    </row>
    <row r="417" spans="1:47" x14ac:dyDescent="0.25">
      <c r="A417" t="s">
        <v>748</v>
      </c>
      <c r="AQ417" s="26" t="s">
        <v>721</v>
      </c>
      <c r="AR417" t="s">
        <v>719</v>
      </c>
    </row>
    <row r="418" spans="1:47" x14ac:dyDescent="0.25">
      <c r="A418" t="s">
        <v>749</v>
      </c>
      <c r="AQ418" s="26">
        <v>1</v>
      </c>
      <c r="AR418" t="s">
        <v>761</v>
      </c>
    </row>
    <row r="420" spans="1:47" x14ac:dyDescent="0.25">
      <c r="A420" s="33" t="s">
        <v>750</v>
      </c>
      <c r="AQ420" s="26" t="s">
        <v>499</v>
      </c>
      <c r="AR420" s="34" t="s">
        <v>334</v>
      </c>
      <c r="AS420" s="34" t="s">
        <v>335</v>
      </c>
      <c r="AT420" s="30" t="s">
        <v>336</v>
      </c>
      <c r="AU420" s="34" t="s">
        <v>337</v>
      </c>
    </row>
    <row r="421" spans="1:47" x14ac:dyDescent="0.25">
      <c r="A421" t="s">
        <v>751</v>
      </c>
      <c r="AQ421" s="26" t="s">
        <v>721</v>
      </c>
      <c r="AR421" t="s">
        <v>719</v>
      </c>
    </row>
    <row r="422" spans="1:47" x14ac:dyDescent="0.25">
      <c r="A422" t="s">
        <v>752</v>
      </c>
      <c r="AQ422" s="26">
        <v>2</v>
      </c>
      <c r="AR422" t="s">
        <v>761</v>
      </c>
    </row>
    <row r="424" spans="1:47" x14ac:dyDescent="0.25">
      <c r="A424" s="33" t="s">
        <v>753</v>
      </c>
      <c r="AQ424" s="26" t="s">
        <v>499</v>
      </c>
      <c r="AR424" s="34" t="s">
        <v>334</v>
      </c>
      <c r="AS424" s="34" t="s">
        <v>335</v>
      </c>
      <c r="AT424" s="30" t="s">
        <v>336</v>
      </c>
      <c r="AU424" s="34" t="s">
        <v>337</v>
      </c>
    </row>
    <row r="425" spans="1:47" x14ac:dyDescent="0.25">
      <c r="A425" t="s">
        <v>756</v>
      </c>
      <c r="AQ425" s="26" t="s">
        <v>721</v>
      </c>
      <c r="AR425" t="s">
        <v>719</v>
      </c>
    </row>
    <row r="426" spans="1:47" x14ac:dyDescent="0.25">
      <c r="AQ426" s="26">
        <v>2</v>
      </c>
      <c r="AR426" t="s">
        <v>761</v>
      </c>
    </row>
    <row r="428" spans="1:47" x14ac:dyDescent="0.25">
      <c r="A428" s="33" t="s">
        <v>754</v>
      </c>
      <c r="AQ428" s="26" t="s">
        <v>499</v>
      </c>
      <c r="AR428" s="34" t="s">
        <v>334</v>
      </c>
      <c r="AS428" s="34" t="s">
        <v>335</v>
      </c>
      <c r="AT428" s="30" t="s">
        <v>336</v>
      </c>
      <c r="AU428" s="34" t="s">
        <v>337</v>
      </c>
    </row>
    <row r="429" spans="1:47" x14ac:dyDescent="0.25">
      <c r="A429" t="s">
        <v>755</v>
      </c>
      <c r="AQ429" s="26" t="s">
        <v>721</v>
      </c>
      <c r="AR429" t="s">
        <v>719</v>
      </c>
    </row>
    <row r="430" spans="1:47" x14ac:dyDescent="0.25">
      <c r="AQ430" s="26">
        <v>2</v>
      </c>
      <c r="AR430" t="s">
        <v>761</v>
      </c>
    </row>
    <row r="432" spans="1:47" x14ac:dyDescent="0.25">
      <c r="A432" s="33" t="s">
        <v>757</v>
      </c>
      <c r="AQ432" s="26" t="s">
        <v>499</v>
      </c>
      <c r="AR432" s="34" t="s">
        <v>334</v>
      </c>
      <c r="AS432" s="34" t="s">
        <v>335</v>
      </c>
      <c r="AT432" s="30" t="s">
        <v>336</v>
      </c>
      <c r="AU432" s="34" t="s">
        <v>337</v>
      </c>
    </row>
    <row r="433" spans="1:47" x14ac:dyDescent="0.25">
      <c r="A433" t="s">
        <v>760</v>
      </c>
      <c r="AQ433" s="26" t="s">
        <v>721</v>
      </c>
      <c r="AR433" t="s">
        <v>719</v>
      </c>
    </row>
    <row r="434" spans="1:47" x14ac:dyDescent="0.25">
      <c r="AQ434" s="26">
        <v>3</v>
      </c>
      <c r="AR434" t="s">
        <v>761</v>
      </c>
    </row>
    <row r="436" spans="1:47" x14ac:dyDescent="0.25">
      <c r="A436" s="33" t="s">
        <v>758</v>
      </c>
      <c r="AQ436" s="26" t="s">
        <v>499</v>
      </c>
      <c r="AR436" s="34" t="s">
        <v>334</v>
      </c>
      <c r="AS436" s="34" t="s">
        <v>335</v>
      </c>
      <c r="AT436" s="30" t="s">
        <v>336</v>
      </c>
      <c r="AU436" s="34" t="s">
        <v>337</v>
      </c>
    </row>
    <row r="437" spans="1:47" x14ac:dyDescent="0.25">
      <c r="A437" t="s">
        <v>759</v>
      </c>
      <c r="AQ437" s="26" t="s">
        <v>721</v>
      </c>
      <c r="AR437" t="s">
        <v>719</v>
      </c>
    </row>
    <row r="438" spans="1:47" x14ac:dyDescent="0.25">
      <c r="AQ438" s="26">
        <v>3</v>
      </c>
      <c r="AR438" t="s">
        <v>761</v>
      </c>
    </row>
    <row r="440" spans="1:47" x14ac:dyDescent="0.25">
      <c r="A440" s="42" t="s">
        <v>762</v>
      </c>
    </row>
    <row r="441" spans="1:47" x14ac:dyDescent="0.25">
      <c r="A441" t="s">
        <v>763</v>
      </c>
    </row>
    <row r="442" spans="1:47" x14ac:dyDescent="0.25">
      <c r="A442" t="s">
        <v>817</v>
      </c>
    </row>
    <row r="443" spans="1:47" x14ac:dyDescent="0.25">
      <c r="A443" t="s">
        <v>818</v>
      </c>
    </row>
    <row r="445" spans="1:47" x14ac:dyDescent="0.25">
      <c r="A445" t="s">
        <v>819</v>
      </c>
    </row>
    <row r="446" spans="1:47" x14ac:dyDescent="0.25">
      <c r="A446" t="s">
        <v>820</v>
      </c>
    </row>
    <row r="448" spans="1:47" x14ac:dyDescent="0.25">
      <c r="A448" t="s">
        <v>764</v>
      </c>
      <c r="E448" t="s">
        <v>765</v>
      </c>
    </row>
    <row r="449" spans="1:44" x14ac:dyDescent="0.25">
      <c r="A449" t="s">
        <v>766</v>
      </c>
      <c r="E449" t="s">
        <v>767</v>
      </c>
    </row>
    <row r="450" spans="1:44" x14ac:dyDescent="0.25">
      <c r="A450" t="s">
        <v>768</v>
      </c>
      <c r="E450" t="s">
        <v>769</v>
      </c>
    </row>
    <row r="451" spans="1:44" x14ac:dyDescent="0.25">
      <c r="A451" t="s">
        <v>770</v>
      </c>
      <c r="E451" t="s">
        <v>771</v>
      </c>
    </row>
    <row r="453" spans="1:44" x14ac:dyDescent="0.25">
      <c r="A453" s="33" t="s">
        <v>772</v>
      </c>
      <c r="AQ453" s="26">
        <v>1</v>
      </c>
      <c r="AR453" t="s">
        <v>502</v>
      </c>
    </row>
    <row r="454" spans="1:44" x14ac:dyDescent="0.25">
      <c r="A454" t="s">
        <v>773</v>
      </c>
      <c r="AQ454" s="26">
        <v>4</v>
      </c>
      <c r="AR454" t="s">
        <v>656</v>
      </c>
    </row>
    <row r="456" spans="1:44" x14ac:dyDescent="0.25">
      <c r="A456" s="33" t="s">
        <v>774</v>
      </c>
      <c r="AQ456" s="26">
        <v>1</v>
      </c>
      <c r="AR456" t="s">
        <v>502</v>
      </c>
    </row>
    <row r="457" spans="1:44" x14ac:dyDescent="0.25">
      <c r="A457" t="s">
        <v>821</v>
      </c>
      <c r="AQ457" s="26">
        <v>4</v>
      </c>
      <c r="AR457" t="s">
        <v>656</v>
      </c>
    </row>
    <row r="458" spans="1:44" x14ac:dyDescent="0.25">
      <c r="A458" t="s">
        <v>775</v>
      </c>
    </row>
    <row r="460" spans="1:44" x14ac:dyDescent="0.25">
      <c r="A460" s="33" t="s">
        <v>776</v>
      </c>
      <c r="AQ460" s="26">
        <v>1</v>
      </c>
      <c r="AR460" t="s">
        <v>502</v>
      </c>
    </row>
    <row r="461" spans="1:44" x14ac:dyDescent="0.25">
      <c r="A461" t="s">
        <v>777</v>
      </c>
      <c r="AQ461" s="26">
        <v>4</v>
      </c>
      <c r="AR461" t="s">
        <v>656</v>
      </c>
    </row>
    <row r="463" spans="1:44" x14ac:dyDescent="0.25">
      <c r="A463" s="33" t="s">
        <v>778</v>
      </c>
      <c r="AQ463" s="26">
        <v>1</v>
      </c>
      <c r="AR463" t="s">
        <v>502</v>
      </c>
    </row>
    <row r="464" spans="1:44" x14ac:dyDescent="0.25">
      <c r="A464" t="s">
        <v>779</v>
      </c>
      <c r="AQ464" s="26">
        <v>8</v>
      </c>
      <c r="AR464" t="s">
        <v>656</v>
      </c>
    </row>
    <row r="465" spans="1:47" x14ac:dyDescent="0.25">
      <c r="A465" t="s">
        <v>780</v>
      </c>
      <c r="AQ465" t="s">
        <v>692</v>
      </c>
    </row>
    <row r="467" spans="1:47" x14ac:dyDescent="0.25">
      <c r="A467" s="33" t="s">
        <v>781</v>
      </c>
      <c r="AQ467" s="26">
        <v>3</v>
      </c>
      <c r="AR467" t="s">
        <v>502</v>
      </c>
    </row>
    <row r="468" spans="1:47" x14ac:dyDescent="0.25">
      <c r="A468" t="s">
        <v>782</v>
      </c>
      <c r="AQ468" s="26">
        <v>4</v>
      </c>
      <c r="AR468" t="s">
        <v>656</v>
      </c>
    </row>
    <row r="469" spans="1:47" x14ac:dyDescent="0.25">
      <c r="A469" t="s">
        <v>783</v>
      </c>
    </row>
    <row r="472" spans="1:47" x14ac:dyDescent="0.25">
      <c r="A472" s="139" t="s">
        <v>784</v>
      </c>
      <c r="B472" s="139"/>
      <c r="C472" s="139"/>
      <c r="D472" s="139"/>
      <c r="E472" s="139"/>
      <c r="F472" s="139"/>
      <c r="G472" s="139"/>
      <c r="H472" s="139"/>
      <c r="I472" s="139"/>
      <c r="J472" s="139"/>
      <c r="K472" s="139"/>
      <c r="L472" s="139"/>
      <c r="M472" s="139"/>
      <c r="N472" s="139"/>
      <c r="O472" s="42" t="s">
        <v>696</v>
      </c>
      <c r="AQ472" t="s">
        <v>639</v>
      </c>
    </row>
    <row r="473" spans="1:47" x14ac:dyDescent="0.25">
      <c r="A473" s="139"/>
      <c r="B473" s="139"/>
      <c r="C473" s="139"/>
      <c r="D473" s="139"/>
      <c r="E473" s="139"/>
      <c r="F473" s="139"/>
      <c r="G473" s="139"/>
      <c r="H473" s="139"/>
      <c r="I473" s="139"/>
      <c r="J473" s="139"/>
      <c r="K473" s="139"/>
      <c r="L473" s="139"/>
      <c r="M473" s="139"/>
      <c r="N473" s="139"/>
    </row>
    <row r="474" spans="1:47" x14ac:dyDescent="0.25">
      <c r="A474" t="s">
        <v>785</v>
      </c>
    </row>
    <row r="475" spans="1:47" x14ac:dyDescent="0.25">
      <c r="A475" t="s">
        <v>786</v>
      </c>
    </row>
    <row r="477" spans="1:47" x14ac:dyDescent="0.25">
      <c r="A477" s="33" t="s">
        <v>787</v>
      </c>
      <c r="AQ477" s="26">
        <v>1</v>
      </c>
      <c r="AR477" s="34" t="s">
        <v>334</v>
      </c>
      <c r="AS477" s="34" t="s">
        <v>335</v>
      </c>
      <c r="AT477" s="30" t="s">
        <v>336</v>
      </c>
      <c r="AU477" s="34" t="s">
        <v>337</v>
      </c>
    </row>
    <row r="478" spans="1:47" x14ac:dyDescent="0.25">
      <c r="A478" t="s">
        <v>788</v>
      </c>
      <c r="AQ478" s="26">
        <v>1</v>
      </c>
      <c r="AR478" t="s">
        <v>502</v>
      </c>
    </row>
    <row r="479" spans="1:47" x14ac:dyDescent="0.25">
      <c r="A479" t="s">
        <v>800</v>
      </c>
      <c r="AQ479" s="26">
        <v>4</v>
      </c>
      <c r="AR479" t="s">
        <v>656</v>
      </c>
    </row>
    <row r="480" spans="1:47" x14ac:dyDescent="0.25">
      <c r="A480" t="s">
        <v>798</v>
      </c>
    </row>
    <row r="481" spans="1:47" x14ac:dyDescent="0.25">
      <c r="A481" t="s">
        <v>799</v>
      </c>
    </row>
    <row r="483" spans="1:47" x14ac:dyDescent="0.25">
      <c r="A483" s="33" t="s">
        <v>789</v>
      </c>
      <c r="AQ483" s="26">
        <v>1</v>
      </c>
      <c r="AR483" s="34" t="s">
        <v>334</v>
      </c>
      <c r="AS483" s="34" t="s">
        <v>335</v>
      </c>
      <c r="AT483" s="30" t="s">
        <v>336</v>
      </c>
      <c r="AU483" s="34" t="s">
        <v>337</v>
      </c>
    </row>
    <row r="484" spans="1:47" x14ac:dyDescent="0.25">
      <c r="A484" t="s">
        <v>790</v>
      </c>
      <c r="AQ484" s="26">
        <v>1</v>
      </c>
      <c r="AR484" t="s">
        <v>502</v>
      </c>
    </row>
    <row r="485" spans="1:47" x14ac:dyDescent="0.25">
      <c r="A485" t="s">
        <v>791</v>
      </c>
      <c r="AQ485" s="26">
        <v>4</v>
      </c>
      <c r="AR485" t="s">
        <v>656</v>
      </c>
    </row>
    <row r="486" spans="1:47" x14ac:dyDescent="0.25">
      <c r="A486" t="s">
        <v>792</v>
      </c>
    </row>
    <row r="488" spans="1:47" x14ac:dyDescent="0.25">
      <c r="A488" s="33" t="s">
        <v>793</v>
      </c>
      <c r="AQ488" s="26">
        <v>1</v>
      </c>
      <c r="AR488" s="34" t="s">
        <v>334</v>
      </c>
      <c r="AS488" s="34" t="s">
        <v>335</v>
      </c>
      <c r="AT488" s="30" t="s">
        <v>336</v>
      </c>
      <c r="AU488" s="34" t="s">
        <v>337</v>
      </c>
    </row>
    <row r="489" spans="1:47" x14ac:dyDescent="0.25">
      <c r="A489" t="s">
        <v>801</v>
      </c>
      <c r="AQ489" s="26">
        <v>1</v>
      </c>
      <c r="AR489" t="s">
        <v>502</v>
      </c>
    </row>
    <row r="490" spans="1:47" x14ac:dyDescent="0.25">
      <c r="A490" t="s">
        <v>802</v>
      </c>
      <c r="AQ490" s="26">
        <v>4</v>
      </c>
      <c r="AR490" t="s">
        <v>656</v>
      </c>
    </row>
    <row r="491" spans="1:47" x14ac:dyDescent="0.25">
      <c r="A491" t="s">
        <v>803</v>
      </c>
    </row>
    <row r="493" spans="1:47" x14ac:dyDescent="0.25">
      <c r="A493" s="33" t="s">
        <v>804</v>
      </c>
      <c r="AQ493" s="26">
        <v>1</v>
      </c>
      <c r="AR493" s="34" t="s">
        <v>334</v>
      </c>
      <c r="AS493" s="34" t="s">
        <v>335</v>
      </c>
      <c r="AT493" s="30" t="s">
        <v>336</v>
      </c>
      <c r="AU493" s="34" t="s">
        <v>337</v>
      </c>
    </row>
    <row r="494" spans="1:47" x14ac:dyDescent="0.25">
      <c r="A494" t="s">
        <v>805</v>
      </c>
      <c r="AQ494" s="26">
        <v>1</v>
      </c>
      <c r="AR494" t="s">
        <v>502</v>
      </c>
    </row>
    <row r="495" spans="1:47" x14ac:dyDescent="0.25">
      <c r="A495" t="s">
        <v>806</v>
      </c>
      <c r="AQ495" s="26">
        <v>4</v>
      </c>
      <c r="AR495" t="s">
        <v>656</v>
      </c>
    </row>
    <row r="497" spans="1:47" x14ac:dyDescent="0.25">
      <c r="A497" s="33" t="s">
        <v>807</v>
      </c>
      <c r="AQ497" s="26">
        <v>1</v>
      </c>
      <c r="AR497" s="34" t="s">
        <v>334</v>
      </c>
      <c r="AS497" s="34" t="s">
        <v>335</v>
      </c>
      <c r="AT497" s="30" t="s">
        <v>336</v>
      </c>
      <c r="AU497" s="34" t="s">
        <v>337</v>
      </c>
    </row>
    <row r="498" spans="1:47" x14ac:dyDescent="0.25">
      <c r="A498" t="s">
        <v>808</v>
      </c>
      <c r="AQ498" s="26">
        <v>1</v>
      </c>
      <c r="AR498" t="s">
        <v>502</v>
      </c>
    </row>
    <row r="499" spans="1:47" x14ac:dyDescent="0.25">
      <c r="A499" t="s">
        <v>809</v>
      </c>
      <c r="AQ499" s="26">
        <v>4</v>
      </c>
      <c r="AR499" t="s">
        <v>656</v>
      </c>
    </row>
    <row r="500" spans="1:47" x14ac:dyDescent="0.25">
      <c r="A500" t="s">
        <v>810</v>
      </c>
    </row>
    <row r="502" spans="1:47" x14ac:dyDescent="0.25">
      <c r="A502" s="33" t="s">
        <v>811</v>
      </c>
      <c r="AQ502" s="26">
        <v>1</v>
      </c>
      <c r="AR502" s="34" t="s">
        <v>334</v>
      </c>
      <c r="AS502" s="34" t="s">
        <v>335</v>
      </c>
      <c r="AT502" s="30" t="s">
        <v>336</v>
      </c>
      <c r="AU502" s="34" t="s">
        <v>337</v>
      </c>
    </row>
    <row r="503" spans="1:47" x14ac:dyDescent="0.25">
      <c r="A503" t="s">
        <v>812</v>
      </c>
      <c r="AQ503" s="26">
        <v>1</v>
      </c>
      <c r="AR503" t="s">
        <v>502</v>
      </c>
    </row>
    <row r="504" spans="1:47" x14ac:dyDescent="0.25">
      <c r="A504" t="s">
        <v>813</v>
      </c>
      <c r="AQ504" s="26">
        <v>4</v>
      </c>
      <c r="AR504" t="s">
        <v>656</v>
      </c>
    </row>
  </sheetData>
  <mergeCells count="16">
    <mergeCell ref="AQ1:AQ4"/>
    <mergeCell ref="AR1:AR4"/>
    <mergeCell ref="AS1:AS4"/>
    <mergeCell ref="AT1:AT4"/>
    <mergeCell ref="AU1:AU4"/>
    <mergeCell ref="A472:N473"/>
    <mergeCell ref="A96:N97"/>
    <mergeCell ref="A13:N14"/>
    <mergeCell ref="A51:N52"/>
    <mergeCell ref="A60:N61"/>
    <mergeCell ref="A75:N76"/>
    <mergeCell ref="A117:N118"/>
    <mergeCell ref="A230:N231"/>
    <mergeCell ref="A276:N277"/>
    <mergeCell ref="A312:N313"/>
    <mergeCell ref="A348:N349"/>
  </mergeCells>
  <pageMargins left="0.7" right="0.7" top="0.75" bottom="0.75" header="0.3" footer="0.3"/>
  <pageSetup orientation="portrait" horizontalDpi="4294967293" verticalDpi="4294967293"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25"/>
  <sheetViews>
    <sheetView showGridLines="0" workbookViewId="0">
      <selection activeCell="A5" sqref="A5"/>
    </sheetView>
  </sheetViews>
  <sheetFormatPr defaultColWidth="2.85546875" defaultRowHeight="15" x14ac:dyDescent="0.25"/>
  <sheetData>
    <row r="1" spans="1:6" x14ac:dyDescent="0.25">
      <c r="A1" t="s">
        <v>200</v>
      </c>
    </row>
    <row r="2" spans="1:6" x14ac:dyDescent="0.25">
      <c r="A2" t="s">
        <v>201</v>
      </c>
    </row>
    <row r="3" spans="1:6" x14ac:dyDescent="0.25">
      <c r="A3" t="s">
        <v>202</v>
      </c>
    </row>
    <row r="4" spans="1:6" x14ac:dyDescent="0.25">
      <c r="A4" t="s">
        <v>203</v>
      </c>
    </row>
    <row r="6" spans="1:6" x14ac:dyDescent="0.25">
      <c r="A6" t="s">
        <v>260</v>
      </c>
    </row>
    <row r="7" spans="1:6" x14ac:dyDescent="0.25">
      <c r="A7" t="s">
        <v>261</v>
      </c>
    </row>
    <row r="9" spans="1:6" x14ac:dyDescent="0.25">
      <c r="A9" s="128" t="s">
        <v>1</v>
      </c>
      <c r="B9" s="128"/>
      <c r="C9" s="128"/>
      <c r="D9" s="128"/>
      <c r="E9" s="128"/>
      <c r="F9" s="128"/>
    </row>
    <row r="10" spans="1:6" x14ac:dyDescent="0.25">
      <c r="A10" s="128"/>
      <c r="B10" s="128"/>
      <c r="C10" s="128"/>
      <c r="D10" s="128"/>
      <c r="E10" s="128"/>
      <c r="F10" s="128"/>
    </row>
    <row r="11" spans="1:6" x14ac:dyDescent="0.25">
      <c r="A11" t="s">
        <v>204</v>
      </c>
    </row>
    <row r="12" spans="1:6" x14ac:dyDescent="0.25">
      <c r="A12" t="s">
        <v>205</v>
      </c>
    </row>
    <row r="13" spans="1:6" x14ac:dyDescent="0.25">
      <c r="A13" t="s">
        <v>206</v>
      </c>
    </row>
    <row r="14" spans="1:6" x14ac:dyDescent="0.25">
      <c r="A14" t="s">
        <v>207</v>
      </c>
    </row>
    <row r="16" spans="1:6" x14ac:dyDescent="0.25">
      <c r="A16" t="s">
        <v>208</v>
      </c>
    </row>
    <row r="17" spans="1:20" x14ac:dyDescent="0.25">
      <c r="A17" t="s">
        <v>209</v>
      </c>
    </row>
    <row r="18" spans="1:20" x14ac:dyDescent="0.25">
      <c r="A18" t="s">
        <v>210</v>
      </c>
    </row>
    <row r="19" spans="1:20" x14ac:dyDescent="0.25">
      <c r="A19" t="s">
        <v>211</v>
      </c>
    </row>
    <row r="20" spans="1:20" x14ac:dyDescent="0.25">
      <c r="A20" t="s">
        <v>212</v>
      </c>
    </row>
    <row r="22" spans="1:20" ht="15.75" thickBot="1" x14ac:dyDescent="0.3">
      <c r="D22" s="16"/>
      <c r="E22" s="129" t="s">
        <v>213</v>
      </c>
      <c r="F22" s="129"/>
      <c r="G22" s="129"/>
      <c r="H22" s="129"/>
      <c r="I22" s="129"/>
      <c r="J22" s="129"/>
      <c r="K22" s="129"/>
      <c r="L22" s="129"/>
      <c r="M22" s="129"/>
      <c r="N22" s="129"/>
      <c r="O22" s="129"/>
      <c r="P22" s="129"/>
      <c r="Q22" s="129"/>
      <c r="R22" s="129"/>
      <c r="S22" s="129"/>
      <c r="T22" s="129"/>
    </row>
    <row r="23" spans="1:20" ht="15.75" thickBot="1" x14ac:dyDescent="0.3">
      <c r="D23" s="16"/>
      <c r="E23" s="135" t="s">
        <v>13</v>
      </c>
      <c r="F23" s="136"/>
      <c r="G23" s="135" t="s">
        <v>14</v>
      </c>
      <c r="H23" s="136"/>
      <c r="I23" s="135" t="s">
        <v>15</v>
      </c>
      <c r="J23" s="136"/>
      <c r="K23" s="135" t="s">
        <v>16</v>
      </c>
      <c r="L23" s="136"/>
      <c r="M23" s="135" t="s">
        <v>17</v>
      </c>
      <c r="N23" s="136"/>
      <c r="O23" s="135" t="s">
        <v>18</v>
      </c>
      <c r="P23" s="136"/>
      <c r="Q23" s="135" t="s">
        <v>19</v>
      </c>
      <c r="R23" s="136"/>
      <c r="S23" s="135" t="s">
        <v>20</v>
      </c>
      <c r="T23" s="136"/>
    </row>
    <row r="24" spans="1:20" ht="15.75" thickBot="1" x14ac:dyDescent="0.3">
      <c r="B24" s="130" t="s">
        <v>27</v>
      </c>
      <c r="C24" s="131"/>
      <c r="D24" s="132"/>
      <c r="E24" s="133" t="s">
        <v>214</v>
      </c>
      <c r="F24" s="134"/>
      <c r="G24" s="133" t="s">
        <v>215</v>
      </c>
      <c r="H24" s="134"/>
      <c r="I24" s="133" t="s">
        <v>216</v>
      </c>
      <c r="J24" s="134"/>
      <c r="K24" s="133" t="s">
        <v>214</v>
      </c>
      <c r="L24" s="134"/>
      <c r="M24" s="133" t="s">
        <v>217</v>
      </c>
      <c r="N24" s="134"/>
      <c r="O24" s="133" t="s">
        <v>218</v>
      </c>
      <c r="P24" s="134"/>
      <c r="Q24" s="133" t="s">
        <v>215</v>
      </c>
      <c r="R24" s="134"/>
      <c r="S24" s="137" t="s">
        <v>214</v>
      </c>
      <c r="T24" s="138"/>
    </row>
    <row r="27" spans="1:20" x14ac:dyDescent="0.25">
      <c r="A27" s="3" t="s">
        <v>223</v>
      </c>
    </row>
    <row r="28" spans="1:20" x14ac:dyDescent="0.25">
      <c r="A28" t="s">
        <v>219</v>
      </c>
    </row>
    <row r="29" spans="1:20" x14ac:dyDescent="0.25">
      <c r="A29" t="s">
        <v>220</v>
      </c>
    </row>
    <row r="30" spans="1:20" x14ac:dyDescent="0.25">
      <c r="A30" t="s">
        <v>222</v>
      </c>
    </row>
    <row r="32" spans="1:20" ht="15.75" thickBot="1" x14ac:dyDescent="0.3">
      <c r="D32" s="16"/>
      <c r="E32" s="129" t="s">
        <v>221</v>
      </c>
      <c r="F32" s="129"/>
      <c r="G32" s="129"/>
      <c r="H32" s="129"/>
      <c r="I32" s="129"/>
      <c r="J32" s="129"/>
      <c r="K32" s="129"/>
      <c r="L32" s="129"/>
      <c r="M32" s="129"/>
      <c r="N32" s="129"/>
      <c r="O32" s="129"/>
      <c r="P32" s="129"/>
      <c r="Q32" s="129"/>
      <c r="R32" s="129"/>
      <c r="S32" s="129"/>
      <c r="T32" s="129"/>
    </row>
    <row r="33" spans="1:20" ht="15.75" thickBot="1" x14ac:dyDescent="0.3">
      <c r="D33" s="16"/>
      <c r="E33" s="135" t="s">
        <v>13</v>
      </c>
      <c r="F33" s="136"/>
      <c r="G33" s="135" t="s">
        <v>14</v>
      </c>
      <c r="H33" s="136"/>
      <c r="I33" s="135" t="s">
        <v>15</v>
      </c>
      <c r="J33" s="136"/>
      <c r="K33" s="135" t="s">
        <v>16</v>
      </c>
      <c r="L33" s="136"/>
      <c r="M33" s="135" t="s">
        <v>17</v>
      </c>
      <c r="N33" s="136"/>
      <c r="O33" s="135" t="s">
        <v>18</v>
      </c>
      <c r="P33" s="136"/>
      <c r="Q33" s="135" t="s">
        <v>19</v>
      </c>
      <c r="R33" s="136"/>
      <c r="S33" s="135" t="s">
        <v>20</v>
      </c>
      <c r="T33" s="136"/>
    </row>
    <row r="34" spans="1:20" ht="15.75" thickBot="1" x14ac:dyDescent="0.3">
      <c r="B34" s="130" t="s">
        <v>27</v>
      </c>
      <c r="C34" s="131"/>
      <c r="D34" s="132"/>
      <c r="E34" s="133" t="s">
        <v>214</v>
      </c>
      <c r="F34" s="134"/>
      <c r="G34" s="133" t="s">
        <v>215</v>
      </c>
      <c r="H34" s="134"/>
      <c r="I34" s="133" t="s">
        <v>217</v>
      </c>
      <c r="J34" s="134"/>
      <c r="K34" s="133" t="s">
        <v>217</v>
      </c>
      <c r="L34" s="134"/>
      <c r="M34" s="133" t="s">
        <v>216</v>
      </c>
      <c r="N34" s="134"/>
      <c r="O34" s="133" t="s">
        <v>216</v>
      </c>
      <c r="P34" s="134"/>
      <c r="Q34" s="133" t="s">
        <v>215</v>
      </c>
      <c r="R34" s="134"/>
      <c r="S34" s="137" t="s">
        <v>214</v>
      </c>
      <c r="T34" s="138"/>
    </row>
    <row r="37" spans="1:20" x14ac:dyDescent="0.25">
      <c r="A37" s="3" t="s">
        <v>227</v>
      </c>
    </row>
    <row r="38" spans="1:20" x14ac:dyDescent="0.25">
      <c r="A38" t="s">
        <v>224</v>
      </c>
    </row>
    <row r="39" spans="1:20" x14ac:dyDescent="0.25">
      <c r="A39" t="s">
        <v>225</v>
      </c>
    </row>
    <row r="40" spans="1:20" x14ac:dyDescent="0.25">
      <c r="A40" t="s">
        <v>226</v>
      </c>
    </row>
    <row r="41" spans="1:20" x14ac:dyDescent="0.25">
      <c r="A41" t="s">
        <v>228</v>
      </c>
    </row>
    <row r="43" spans="1:20" ht="15.75" thickBot="1" x14ac:dyDescent="0.3">
      <c r="D43" s="16"/>
      <c r="E43" s="129" t="s">
        <v>229</v>
      </c>
      <c r="F43" s="129"/>
      <c r="G43" s="129"/>
      <c r="H43" s="129"/>
      <c r="I43" s="129"/>
      <c r="J43" s="129"/>
      <c r="K43" s="129"/>
      <c r="L43" s="129"/>
      <c r="M43" s="129"/>
      <c r="N43" s="129"/>
      <c r="O43" s="129"/>
      <c r="P43" s="129"/>
      <c r="Q43" s="129"/>
      <c r="R43" s="129"/>
      <c r="S43" s="129"/>
      <c r="T43" s="129"/>
    </row>
    <row r="44" spans="1:20" ht="15.75" thickBot="1" x14ac:dyDescent="0.3">
      <c r="D44" s="16"/>
      <c r="E44" s="135" t="s">
        <v>13</v>
      </c>
      <c r="F44" s="136"/>
      <c r="G44" s="135" t="s">
        <v>14</v>
      </c>
      <c r="H44" s="136"/>
      <c r="I44" s="135" t="s">
        <v>15</v>
      </c>
      <c r="J44" s="136"/>
      <c r="K44" s="135" t="s">
        <v>16</v>
      </c>
      <c r="L44" s="136"/>
      <c r="M44" s="135" t="s">
        <v>17</v>
      </c>
      <c r="N44" s="136"/>
      <c r="O44" s="135" t="s">
        <v>18</v>
      </c>
      <c r="P44" s="136"/>
      <c r="Q44" s="135" t="s">
        <v>19</v>
      </c>
      <c r="R44" s="136"/>
      <c r="S44" s="135" t="s">
        <v>20</v>
      </c>
      <c r="T44" s="136"/>
    </row>
    <row r="45" spans="1:20" ht="15.75" thickBot="1" x14ac:dyDescent="0.3">
      <c r="B45" s="130" t="s">
        <v>27</v>
      </c>
      <c r="C45" s="131"/>
      <c r="D45" s="132"/>
      <c r="E45" s="133" t="s">
        <v>214</v>
      </c>
      <c r="F45" s="134"/>
      <c r="G45" s="133" t="s">
        <v>216</v>
      </c>
      <c r="H45" s="134"/>
      <c r="I45" s="133" t="s">
        <v>230</v>
      </c>
      <c r="J45" s="134"/>
      <c r="K45" s="133" t="s">
        <v>217</v>
      </c>
      <c r="L45" s="134"/>
      <c r="M45" s="133" t="s">
        <v>214</v>
      </c>
      <c r="N45" s="134"/>
      <c r="O45" s="133" t="s">
        <v>217</v>
      </c>
      <c r="P45" s="134"/>
      <c r="Q45" s="133" t="s">
        <v>216</v>
      </c>
      <c r="R45" s="134"/>
      <c r="S45" s="137" t="s">
        <v>231</v>
      </c>
      <c r="T45" s="138"/>
    </row>
    <row r="49" spans="1:20" x14ac:dyDescent="0.25">
      <c r="A49" s="128" t="s">
        <v>3</v>
      </c>
      <c r="B49" s="128"/>
      <c r="C49" s="128"/>
      <c r="D49" s="128"/>
      <c r="E49" s="128"/>
      <c r="F49" s="128"/>
    </row>
    <row r="50" spans="1:20" x14ac:dyDescent="0.25">
      <c r="A50" s="128"/>
      <c r="B50" s="128"/>
      <c r="C50" s="128"/>
      <c r="D50" s="128"/>
      <c r="E50" s="128"/>
      <c r="F50" s="128"/>
    </row>
    <row r="51" spans="1:20" x14ac:dyDescent="0.25">
      <c r="A51" t="s">
        <v>232</v>
      </c>
    </row>
    <row r="52" spans="1:20" x14ac:dyDescent="0.25">
      <c r="A52" t="s">
        <v>233</v>
      </c>
    </row>
    <row r="53" spans="1:20" x14ac:dyDescent="0.25">
      <c r="A53" t="s">
        <v>234</v>
      </c>
    </row>
    <row r="54" spans="1:20" x14ac:dyDescent="0.25">
      <c r="A54" t="s">
        <v>235</v>
      </c>
    </row>
    <row r="55" spans="1:20" x14ac:dyDescent="0.25">
      <c r="A55" t="s">
        <v>236</v>
      </c>
    </row>
    <row r="57" spans="1:20" x14ac:dyDescent="0.25">
      <c r="A57" t="s">
        <v>237</v>
      </c>
    </row>
    <row r="58" spans="1:20" x14ac:dyDescent="0.25">
      <c r="A58" t="s">
        <v>238</v>
      </c>
    </row>
    <row r="59" spans="1:20" x14ac:dyDescent="0.25">
      <c r="A59" t="s">
        <v>239</v>
      </c>
    </row>
    <row r="60" spans="1:20" x14ac:dyDescent="0.25">
      <c r="A60" t="s">
        <v>240</v>
      </c>
    </row>
    <row r="61" spans="1:20" x14ac:dyDescent="0.25">
      <c r="A61" t="s">
        <v>241</v>
      </c>
    </row>
    <row r="63" spans="1:20" ht="15.75" thickBot="1" x14ac:dyDescent="0.3">
      <c r="D63" s="16"/>
      <c r="E63" s="129" t="s">
        <v>242</v>
      </c>
      <c r="F63" s="129"/>
      <c r="G63" s="129"/>
      <c r="H63" s="129"/>
      <c r="I63" s="129"/>
      <c r="J63" s="129"/>
      <c r="K63" s="129"/>
      <c r="L63" s="129"/>
      <c r="M63" s="129"/>
      <c r="N63" s="129"/>
      <c r="O63" s="129"/>
      <c r="P63" s="129"/>
      <c r="Q63" s="129"/>
      <c r="R63" s="129"/>
      <c r="S63" s="129"/>
      <c r="T63" s="129"/>
    </row>
    <row r="64" spans="1:20" ht="15.75" thickBot="1" x14ac:dyDescent="0.3">
      <c r="D64" s="16"/>
      <c r="E64" s="135" t="s">
        <v>13</v>
      </c>
      <c r="F64" s="136"/>
      <c r="G64" s="135" t="s">
        <v>14</v>
      </c>
      <c r="H64" s="136"/>
      <c r="I64" s="135" t="s">
        <v>15</v>
      </c>
      <c r="J64" s="136"/>
      <c r="K64" s="135" t="s">
        <v>16</v>
      </c>
      <c r="L64" s="136"/>
      <c r="M64" s="135" t="s">
        <v>17</v>
      </c>
      <c r="N64" s="136"/>
      <c r="O64" s="135" t="s">
        <v>18</v>
      </c>
      <c r="P64" s="136"/>
      <c r="Q64" s="135" t="s">
        <v>19</v>
      </c>
      <c r="R64" s="136"/>
      <c r="S64" s="135" t="s">
        <v>20</v>
      </c>
      <c r="T64" s="136"/>
    </row>
    <row r="65" spans="1:20" ht="15.75" thickBot="1" x14ac:dyDescent="0.3">
      <c r="B65" s="130" t="s">
        <v>27</v>
      </c>
      <c r="C65" s="131"/>
      <c r="D65" s="132"/>
      <c r="E65" s="133" t="s">
        <v>230</v>
      </c>
      <c r="F65" s="134"/>
      <c r="G65" s="133" t="s">
        <v>231</v>
      </c>
      <c r="H65" s="134"/>
      <c r="I65" s="133" t="s">
        <v>217</v>
      </c>
      <c r="J65" s="134"/>
      <c r="K65" s="133" t="s">
        <v>216</v>
      </c>
      <c r="L65" s="134"/>
      <c r="M65" s="133" t="s">
        <v>215</v>
      </c>
      <c r="N65" s="134"/>
      <c r="O65" s="133" t="s">
        <v>230</v>
      </c>
      <c r="P65" s="134"/>
      <c r="Q65" s="133" t="s">
        <v>217</v>
      </c>
      <c r="R65" s="134"/>
      <c r="S65" s="137" t="s">
        <v>216</v>
      </c>
      <c r="T65" s="138"/>
    </row>
    <row r="68" spans="1:20" x14ac:dyDescent="0.25">
      <c r="A68" s="3" t="s">
        <v>243</v>
      </c>
    </row>
    <row r="69" spans="1:20" x14ac:dyDescent="0.25">
      <c r="A69" t="s">
        <v>244</v>
      </c>
    </row>
    <row r="70" spans="1:20" x14ac:dyDescent="0.25">
      <c r="A70" t="s">
        <v>245</v>
      </c>
    </row>
    <row r="71" spans="1:20" x14ac:dyDescent="0.25">
      <c r="A71" t="s">
        <v>246</v>
      </c>
    </row>
    <row r="72" spans="1:20" x14ac:dyDescent="0.25">
      <c r="A72" t="s">
        <v>247</v>
      </c>
    </row>
    <row r="73" spans="1:20" x14ac:dyDescent="0.25">
      <c r="A73" t="s">
        <v>248</v>
      </c>
    </row>
    <row r="75" spans="1:20" ht="15.75" thickBot="1" x14ac:dyDescent="0.3">
      <c r="D75" s="16"/>
      <c r="E75" s="129" t="s">
        <v>249</v>
      </c>
      <c r="F75" s="129"/>
      <c r="G75" s="129"/>
      <c r="H75" s="129"/>
      <c r="I75" s="129"/>
      <c r="J75" s="129"/>
      <c r="K75" s="129"/>
      <c r="L75" s="129"/>
      <c r="M75" s="129"/>
      <c r="N75" s="129"/>
      <c r="O75" s="129"/>
      <c r="P75" s="129"/>
      <c r="Q75" s="129"/>
      <c r="R75" s="129"/>
      <c r="S75" s="129"/>
      <c r="T75" s="129"/>
    </row>
    <row r="76" spans="1:20" ht="15.75" thickBot="1" x14ac:dyDescent="0.3">
      <c r="D76" s="16"/>
      <c r="E76" s="135" t="s">
        <v>13</v>
      </c>
      <c r="F76" s="136"/>
      <c r="G76" s="135" t="s">
        <v>14</v>
      </c>
      <c r="H76" s="136"/>
      <c r="I76" s="135" t="s">
        <v>15</v>
      </c>
      <c r="J76" s="136"/>
      <c r="K76" s="135" t="s">
        <v>16</v>
      </c>
      <c r="L76" s="136"/>
      <c r="M76" s="135" t="s">
        <v>17</v>
      </c>
      <c r="N76" s="136"/>
      <c r="O76" s="135" t="s">
        <v>18</v>
      </c>
      <c r="P76" s="136"/>
      <c r="Q76" s="135" t="s">
        <v>19</v>
      </c>
      <c r="R76" s="136"/>
      <c r="S76" s="135" t="s">
        <v>20</v>
      </c>
      <c r="T76" s="136"/>
    </row>
    <row r="77" spans="1:20" ht="15.75" thickBot="1" x14ac:dyDescent="0.3">
      <c r="B77" s="130" t="s">
        <v>27</v>
      </c>
      <c r="C77" s="131"/>
      <c r="D77" s="132"/>
      <c r="E77" s="133" t="s">
        <v>216</v>
      </c>
      <c r="F77" s="134"/>
      <c r="G77" s="133" t="s">
        <v>214</v>
      </c>
      <c r="H77" s="134"/>
      <c r="I77" s="133" t="s">
        <v>230</v>
      </c>
      <c r="J77" s="134"/>
      <c r="K77" s="133" t="s">
        <v>215</v>
      </c>
      <c r="L77" s="134"/>
      <c r="M77" s="133" t="s">
        <v>217</v>
      </c>
      <c r="N77" s="134"/>
      <c r="O77" s="133" t="s">
        <v>214</v>
      </c>
      <c r="P77" s="134"/>
      <c r="Q77" s="133" t="s">
        <v>217</v>
      </c>
      <c r="R77" s="134"/>
      <c r="S77" s="137" t="s">
        <v>215</v>
      </c>
      <c r="T77" s="138"/>
    </row>
    <row r="80" spans="1:20" x14ac:dyDescent="0.25">
      <c r="A80" s="3" t="s">
        <v>250</v>
      </c>
    </row>
    <row r="81" spans="1:20" x14ac:dyDescent="0.25">
      <c r="A81" t="s">
        <v>251</v>
      </c>
    </row>
    <row r="82" spans="1:20" x14ac:dyDescent="0.25">
      <c r="A82" t="s">
        <v>252</v>
      </c>
    </row>
    <row r="83" spans="1:20" x14ac:dyDescent="0.25">
      <c r="A83" t="s">
        <v>253</v>
      </c>
    </row>
    <row r="85" spans="1:20" ht="15.75" thickBot="1" x14ac:dyDescent="0.3">
      <c r="D85" s="16"/>
      <c r="E85" s="129" t="s">
        <v>254</v>
      </c>
      <c r="F85" s="129"/>
      <c r="G85" s="129"/>
      <c r="H85" s="129"/>
      <c r="I85" s="129"/>
      <c r="J85" s="129"/>
      <c r="K85" s="129"/>
      <c r="L85" s="129"/>
      <c r="M85" s="129"/>
      <c r="N85" s="129"/>
      <c r="O85" s="129"/>
      <c r="P85" s="129"/>
      <c r="Q85" s="129"/>
      <c r="R85" s="129"/>
      <c r="S85" s="129"/>
      <c r="T85" s="129"/>
    </row>
    <row r="86" spans="1:20" ht="15.75" thickBot="1" x14ac:dyDescent="0.3">
      <c r="D86" s="16"/>
      <c r="E86" s="135" t="s">
        <v>13</v>
      </c>
      <c r="F86" s="136"/>
      <c r="G86" s="135" t="s">
        <v>14</v>
      </c>
      <c r="H86" s="136"/>
      <c r="I86" s="135" t="s">
        <v>15</v>
      </c>
      <c r="J86" s="136"/>
      <c r="K86" s="135" t="s">
        <v>16</v>
      </c>
      <c r="L86" s="136"/>
      <c r="M86" s="135" t="s">
        <v>17</v>
      </c>
      <c r="N86" s="136"/>
      <c r="O86" s="135" t="s">
        <v>18</v>
      </c>
      <c r="P86" s="136"/>
      <c r="Q86" s="135" t="s">
        <v>19</v>
      </c>
      <c r="R86" s="136"/>
      <c r="S86" s="135" t="s">
        <v>20</v>
      </c>
      <c r="T86" s="136"/>
    </row>
    <row r="87" spans="1:20" ht="15.75" thickBot="1" x14ac:dyDescent="0.3">
      <c r="B87" s="130" t="s">
        <v>27</v>
      </c>
      <c r="C87" s="131"/>
      <c r="D87" s="132"/>
      <c r="E87" s="133" t="s">
        <v>216</v>
      </c>
      <c r="F87" s="134"/>
      <c r="G87" s="133" t="s">
        <v>214</v>
      </c>
      <c r="H87" s="134"/>
      <c r="I87" s="133" t="s">
        <v>217</v>
      </c>
      <c r="J87" s="134"/>
      <c r="K87" s="133" t="s">
        <v>230</v>
      </c>
      <c r="L87" s="134"/>
      <c r="M87" s="133" t="s">
        <v>218</v>
      </c>
      <c r="N87" s="134"/>
      <c r="O87" s="133" t="s">
        <v>230</v>
      </c>
      <c r="P87" s="134"/>
      <c r="Q87" s="133" t="s">
        <v>217</v>
      </c>
      <c r="R87" s="134"/>
      <c r="S87" s="137" t="s">
        <v>215</v>
      </c>
      <c r="T87" s="138"/>
    </row>
    <row r="91" spans="1:20" x14ac:dyDescent="0.25">
      <c r="A91" s="128" t="s">
        <v>2</v>
      </c>
      <c r="B91" s="128"/>
      <c r="C91" s="128"/>
      <c r="D91" s="128"/>
      <c r="E91" s="128"/>
      <c r="F91" s="128"/>
    </row>
    <row r="92" spans="1:20" x14ac:dyDescent="0.25">
      <c r="A92" s="128"/>
      <c r="B92" s="128"/>
      <c r="C92" s="128"/>
      <c r="D92" s="128"/>
      <c r="E92" s="128"/>
      <c r="F92" s="128"/>
    </row>
    <row r="93" spans="1:20" x14ac:dyDescent="0.25">
      <c r="A93" t="s">
        <v>262</v>
      </c>
    </row>
    <row r="94" spans="1:20" x14ac:dyDescent="0.25">
      <c r="A94" t="s">
        <v>263</v>
      </c>
    </row>
    <row r="95" spans="1:20" x14ac:dyDescent="0.25">
      <c r="A95" t="s">
        <v>264</v>
      </c>
    </row>
    <row r="96" spans="1:20" x14ac:dyDescent="0.25">
      <c r="A96" t="s">
        <v>265</v>
      </c>
    </row>
    <row r="97" spans="1:20" x14ac:dyDescent="0.25">
      <c r="A97" t="s">
        <v>266</v>
      </c>
    </row>
    <row r="98" spans="1:20" x14ac:dyDescent="0.25">
      <c r="A98" t="s">
        <v>267</v>
      </c>
    </row>
    <row r="100" spans="1:20" x14ac:dyDescent="0.25">
      <c r="A100" t="s">
        <v>268</v>
      </c>
    </row>
    <row r="101" spans="1:20" x14ac:dyDescent="0.25">
      <c r="A101" t="s">
        <v>269</v>
      </c>
    </row>
    <row r="102" spans="1:20" x14ac:dyDescent="0.25">
      <c r="A102" t="s">
        <v>270</v>
      </c>
    </row>
    <row r="103" spans="1:20" x14ac:dyDescent="0.25">
      <c r="A103" t="s">
        <v>271</v>
      </c>
    </row>
    <row r="105" spans="1:20" ht="15.75" thickBot="1" x14ac:dyDescent="0.3">
      <c r="D105" s="16"/>
      <c r="E105" s="129" t="s">
        <v>255</v>
      </c>
      <c r="F105" s="129"/>
      <c r="G105" s="129"/>
      <c r="H105" s="129"/>
      <c r="I105" s="129"/>
      <c r="J105" s="129"/>
      <c r="K105" s="129"/>
      <c r="L105" s="129"/>
      <c r="M105" s="129"/>
      <c r="N105" s="129"/>
      <c r="O105" s="129"/>
      <c r="P105" s="129"/>
      <c r="Q105" s="129"/>
      <c r="R105" s="129"/>
      <c r="S105" s="129"/>
      <c r="T105" s="129"/>
    </row>
    <row r="106" spans="1:20" ht="15.75" thickBot="1" x14ac:dyDescent="0.3">
      <c r="D106" s="16"/>
      <c r="E106" s="135" t="s">
        <v>13</v>
      </c>
      <c r="F106" s="136"/>
      <c r="G106" s="135" t="s">
        <v>14</v>
      </c>
      <c r="H106" s="136"/>
      <c r="I106" s="135" t="s">
        <v>15</v>
      </c>
      <c r="J106" s="136"/>
      <c r="K106" s="135" t="s">
        <v>16</v>
      </c>
      <c r="L106" s="136"/>
      <c r="M106" s="135" t="s">
        <v>17</v>
      </c>
      <c r="N106" s="136"/>
      <c r="O106" s="135" t="s">
        <v>18</v>
      </c>
      <c r="P106" s="136"/>
      <c r="Q106" s="135" t="s">
        <v>19</v>
      </c>
      <c r="R106" s="136"/>
      <c r="S106" s="135" t="s">
        <v>20</v>
      </c>
      <c r="T106" s="136"/>
    </row>
    <row r="107" spans="1:20" ht="15.75" thickBot="1" x14ac:dyDescent="0.3">
      <c r="B107" s="130" t="s">
        <v>27</v>
      </c>
      <c r="C107" s="131"/>
      <c r="D107" s="132"/>
      <c r="E107" s="133" t="s">
        <v>231</v>
      </c>
      <c r="F107" s="134"/>
      <c r="G107" s="133" t="s">
        <v>216</v>
      </c>
      <c r="H107" s="134"/>
      <c r="I107" s="133" t="s">
        <v>215</v>
      </c>
      <c r="J107" s="134"/>
      <c r="K107" s="133" t="s">
        <v>214</v>
      </c>
      <c r="L107" s="134"/>
      <c r="M107" s="133" t="s">
        <v>218</v>
      </c>
      <c r="N107" s="134"/>
      <c r="O107" s="133" t="s">
        <v>231</v>
      </c>
      <c r="P107" s="134"/>
      <c r="Q107" s="133" t="s">
        <v>230</v>
      </c>
      <c r="R107" s="134"/>
      <c r="S107" s="137" t="s">
        <v>216</v>
      </c>
      <c r="T107" s="138"/>
    </row>
    <row r="110" spans="1:20" x14ac:dyDescent="0.25">
      <c r="A110" s="3" t="s">
        <v>256</v>
      </c>
    </row>
    <row r="111" spans="1:20" x14ac:dyDescent="0.25">
      <c r="A111" t="s">
        <v>272</v>
      </c>
    </row>
    <row r="112" spans="1:20" x14ac:dyDescent="0.25">
      <c r="A112" t="s">
        <v>273</v>
      </c>
    </row>
    <row r="113" spans="1:20" x14ac:dyDescent="0.25">
      <c r="A113" t="s">
        <v>274</v>
      </c>
    </row>
    <row r="114" spans="1:20" x14ac:dyDescent="0.25">
      <c r="A114" t="s">
        <v>275</v>
      </c>
    </row>
    <row r="116" spans="1:20" ht="15.75" thickBot="1" x14ac:dyDescent="0.3">
      <c r="D116" s="16"/>
      <c r="E116" s="129" t="s">
        <v>257</v>
      </c>
      <c r="F116" s="129"/>
      <c r="G116" s="129"/>
      <c r="H116" s="129"/>
      <c r="I116" s="129"/>
      <c r="J116" s="129"/>
      <c r="K116" s="129"/>
      <c r="L116" s="129"/>
      <c r="M116" s="129"/>
      <c r="N116" s="129"/>
      <c r="O116" s="129"/>
      <c r="P116" s="129"/>
      <c r="Q116" s="129"/>
      <c r="R116" s="129"/>
      <c r="S116" s="129"/>
      <c r="T116" s="129"/>
    </row>
    <row r="117" spans="1:20" ht="15.75" thickBot="1" x14ac:dyDescent="0.3">
      <c r="D117" s="16"/>
      <c r="E117" s="135" t="s">
        <v>13</v>
      </c>
      <c r="F117" s="136"/>
      <c r="G117" s="135" t="s">
        <v>14</v>
      </c>
      <c r="H117" s="136"/>
      <c r="I117" s="135" t="s">
        <v>15</v>
      </c>
      <c r="J117" s="136"/>
      <c r="K117" s="135" t="s">
        <v>16</v>
      </c>
      <c r="L117" s="136"/>
      <c r="M117" s="135" t="s">
        <v>17</v>
      </c>
      <c r="N117" s="136"/>
      <c r="O117" s="135" t="s">
        <v>18</v>
      </c>
      <c r="P117" s="136"/>
      <c r="Q117" s="135" t="s">
        <v>19</v>
      </c>
      <c r="R117" s="136"/>
      <c r="S117" s="135" t="s">
        <v>20</v>
      </c>
      <c r="T117" s="136"/>
    </row>
    <row r="118" spans="1:20" ht="15.75" thickBot="1" x14ac:dyDescent="0.3">
      <c r="B118" s="130" t="s">
        <v>27</v>
      </c>
      <c r="C118" s="131"/>
      <c r="D118" s="132"/>
      <c r="E118" s="133" t="s">
        <v>214</v>
      </c>
      <c r="F118" s="134"/>
      <c r="G118" s="133" t="s">
        <v>216</v>
      </c>
      <c r="H118" s="134"/>
      <c r="I118" s="133" t="s">
        <v>217</v>
      </c>
      <c r="J118" s="134"/>
      <c r="K118" s="133" t="s">
        <v>214</v>
      </c>
      <c r="L118" s="134"/>
      <c r="M118" s="133" t="s">
        <v>217</v>
      </c>
      <c r="N118" s="134"/>
      <c r="O118" s="133" t="s">
        <v>214</v>
      </c>
      <c r="P118" s="134"/>
      <c r="Q118" s="133" t="s">
        <v>230</v>
      </c>
      <c r="R118" s="134"/>
      <c r="S118" s="137" t="s">
        <v>216</v>
      </c>
      <c r="T118" s="138"/>
    </row>
    <row r="121" spans="1:20" x14ac:dyDescent="0.25">
      <c r="A121" s="3" t="s">
        <v>258</v>
      </c>
    </row>
    <row r="122" spans="1:20" x14ac:dyDescent="0.25">
      <c r="A122" t="s">
        <v>276</v>
      </c>
    </row>
    <row r="123" spans="1:20" x14ac:dyDescent="0.25">
      <c r="A123" t="s">
        <v>277</v>
      </c>
    </row>
    <row r="124" spans="1:20" x14ac:dyDescent="0.25">
      <c r="A124" t="s">
        <v>278</v>
      </c>
    </row>
    <row r="125" spans="1:20" x14ac:dyDescent="0.25">
      <c r="A125" t="s">
        <v>279</v>
      </c>
    </row>
    <row r="127" spans="1:20" ht="15.75" thickBot="1" x14ac:dyDescent="0.3">
      <c r="D127" s="16"/>
      <c r="E127" s="129" t="s">
        <v>259</v>
      </c>
      <c r="F127" s="129"/>
      <c r="G127" s="129"/>
      <c r="H127" s="129"/>
      <c r="I127" s="129"/>
      <c r="J127" s="129"/>
      <c r="K127" s="129"/>
      <c r="L127" s="129"/>
      <c r="M127" s="129"/>
      <c r="N127" s="129"/>
      <c r="O127" s="129"/>
      <c r="P127" s="129"/>
      <c r="Q127" s="129"/>
      <c r="R127" s="129"/>
      <c r="S127" s="129"/>
      <c r="T127" s="129"/>
    </row>
    <row r="128" spans="1:20" ht="15.75" thickBot="1" x14ac:dyDescent="0.3">
      <c r="D128" s="16"/>
      <c r="E128" s="135" t="s">
        <v>13</v>
      </c>
      <c r="F128" s="136"/>
      <c r="G128" s="135" t="s">
        <v>14</v>
      </c>
      <c r="H128" s="136"/>
      <c r="I128" s="135" t="s">
        <v>15</v>
      </c>
      <c r="J128" s="136"/>
      <c r="K128" s="135" t="s">
        <v>16</v>
      </c>
      <c r="L128" s="136"/>
      <c r="M128" s="135" t="s">
        <v>17</v>
      </c>
      <c r="N128" s="136"/>
      <c r="O128" s="135" t="s">
        <v>18</v>
      </c>
      <c r="P128" s="136"/>
      <c r="Q128" s="135" t="s">
        <v>19</v>
      </c>
      <c r="R128" s="136"/>
      <c r="S128" s="135" t="s">
        <v>20</v>
      </c>
      <c r="T128" s="136"/>
    </row>
    <row r="129" spans="1:20" ht="15.75" thickBot="1" x14ac:dyDescent="0.3">
      <c r="B129" s="130" t="s">
        <v>27</v>
      </c>
      <c r="C129" s="131"/>
      <c r="D129" s="132"/>
      <c r="E129" s="133" t="s">
        <v>231</v>
      </c>
      <c r="F129" s="134"/>
      <c r="G129" s="133" t="s">
        <v>216</v>
      </c>
      <c r="H129" s="134"/>
      <c r="I129" s="133" t="s">
        <v>230</v>
      </c>
      <c r="J129" s="134"/>
      <c r="K129" s="133" t="s">
        <v>218</v>
      </c>
      <c r="L129" s="134"/>
      <c r="M129" s="133" t="s">
        <v>217</v>
      </c>
      <c r="N129" s="134"/>
      <c r="O129" s="133" t="s">
        <v>231</v>
      </c>
      <c r="P129" s="134"/>
      <c r="Q129" s="133" t="s">
        <v>230</v>
      </c>
      <c r="R129" s="134"/>
      <c r="S129" s="137" t="s">
        <v>216</v>
      </c>
      <c r="T129" s="138"/>
    </row>
    <row r="133" spans="1:20" x14ac:dyDescent="0.25">
      <c r="A133" s="128" t="s">
        <v>144</v>
      </c>
      <c r="B133" s="128"/>
      <c r="C133" s="128"/>
      <c r="D133" s="128"/>
      <c r="E133" s="128"/>
      <c r="F133" s="128"/>
    </row>
    <row r="134" spans="1:20" x14ac:dyDescent="0.25">
      <c r="A134" s="128"/>
      <c r="B134" s="128"/>
      <c r="C134" s="128"/>
      <c r="D134" s="128"/>
      <c r="E134" s="128"/>
      <c r="F134" s="128"/>
    </row>
    <row r="135" spans="1:20" x14ac:dyDescent="0.25">
      <c r="A135" t="s">
        <v>280</v>
      </c>
    </row>
    <row r="136" spans="1:20" x14ac:dyDescent="0.25">
      <c r="A136" t="s">
        <v>281</v>
      </c>
    </row>
    <row r="137" spans="1:20" x14ac:dyDescent="0.25">
      <c r="A137" t="s">
        <v>282</v>
      </c>
    </row>
    <row r="138" spans="1:20" x14ac:dyDescent="0.25">
      <c r="A138" t="s">
        <v>283</v>
      </c>
    </row>
    <row r="139" spans="1:20" x14ac:dyDescent="0.25">
      <c r="A139" t="s">
        <v>284</v>
      </c>
    </row>
    <row r="140" spans="1:20" x14ac:dyDescent="0.25">
      <c r="A140" t="s">
        <v>285</v>
      </c>
    </row>
    <row r="141" spans="1:20" x14ac:dyDescent="0.25">
      <c r="A141" t="s">
        <v>286</v>
      </c>
    </row>
    <row r="142" spans="1:20" x14ac:dyDescent="0.25">
      <c r="A142" t="s">
        <v>287</v>
      </c>
    </row>
    <row r="144" spans="1:20" x14ac:dyDescent="0.25">
      <c r="A144" t="s">
        <v>288</v>
      </c>
    </row>
    <row r="145" spans="1:20" x14ac:dyDescent="0.25">
      <c r="A145" t="s">
        <v>289</v>
      </c>
    </row>
    <row r="146" spans="1:20" x14ac:dyDescent="0.25">
      <c r="A146" t="s">
        <v>290</v>
      </c>
    </row>
    <row r="147" spans="1:20" x14ac:dyDescent="0.25">
      <c r="A147" t="s">
        <v>291</v>
      </c>
    </row>
    <row r="149" spans="1:20" ht="15.75" thickBot="1" x14ac:dyDescent="0.3">
      <c r="D149" s="16"/>
      <c r="E149" s="129" t="s">
        <v>292</v>
      </c>
      <c r="F149" s="129"/>
      <c r="G149" s="129"/>
      <c r="H149" s="129"/>
      <c r="I149" s="129"/>
      <c r="J149" s="129"/>
      <c r="K149" s="129"/>
      <c r="L149" s="129"/>
      <c r="M149" s="129"/>
      <c r="N149" s="129"/>
      <c r="O149" s="129"/>
      <c r="P149" s="129"/>
      <c r="Q149" s="129"/>
      <c r="R149" s="129"/>
      <c r="S149" s="129"/>
      <c r="T149" s="129"/>
    </row>
    <row r="150" spans="1:20" ht="15.75" thickBot="1" x14ac:dyDescent="0.3">
      <c r="D150" s="16"/>
      <c r="E150" s="135" t="s">
        <v>13</v>
      </c>
      <c r="F150" s="136"/>
      <c r="G150" s="135" t="s">
        <v>14</v>
      </c>
      <c r="H150" s="136"/>
      <c r="I150" s="135" t="s">
        <v>15</v>
      </c>
      <c r="J150" s="136"/>
      <c r="K150" s="135" t="s">
        <v>16</v>
      </c>
      <c r="L150" s="136"/>
      <c r="M150" s="135" t="s">
        <v>17</v>
      </c>
      <c r="N150" s="136"/>
      <c r="O150" s="135" t="s">
        <v>18</v>
      </c>
      <c r="P150" s="136"/>
      <c r="Q150" s="135" t="s">
        <v>19</v>
      </c>
      <c r="R150" s="136"/>
      <c r="S150" s="135" t="s">
        <v>20</v>
      </c>
      <c r="T150" s="136"/>
    </row>
    <row r="151" spans="1:20" ht="15.75" thickBot="1" x14ac:dyDescent="0.3">
      <c r="B151" s="130" t="s">
        <v>27</v>
      </c>
      <c r="C151" s="131"/>
      <c r="D151" s="132"/>
      <c r="E151" s="133" t="s">
        <v>218</v>
      </c>
      <c r="F151" s="134"/>
      <c r="G151" s="133" t="s">
        <v>216</v>
      </c>
      <c r="H151" s="134"/>
      <c r="I151" s="133" t="s">
        <v>218</v>
      </c>
      <c r="J151" s="134"/>
      <c r="K151" s="133" t="s">
        <v>214</v>
      </c>
      <c r="L151" s="134"/>
      <c r="M151" s="133" t="s">
        <v>214</v>
      </c>
      <c r="N151" s="134"/>
      <c r="O151" s="133" t="s">
        <v>215</v>
      </c>
      <c r="P151" s="134"/>
      <c r="Q151" s="133" t="s">
        <v>218</v>
      </c>
      <c r="R151" s="134"/>
      <c r="S151" s="137" t="s">
        <v>230</v>
      </c>
      <c r="T151" s="138"/>
    </row>
    <row r="154" spans="1:20" x14ac:dyDescent="0.25">
      <c r="A154" s="3" t="s">
        <v>293</v>
      </c>
    </row>
    <row r="155" spans="1:20" x14ac:dyDescent="0.25">
      <c r="A155" t="s">
        <v>294</v>
      </c>
    </row>
    <row r="156" spans="1:20" x14ac:dyDescent="0.25">
      <c r="A156" t="s">
        <v>295</v>
      </c>
    </row>
    <row r="157" spans="1:20" x14ac:dyDescent="0.25">
      <c r="A157" t="s">
        <v>296</v>
      </c>
    </row>
    <row r="158" spans="1:20" x14ac:dyDescent="0.25">
      <c r="A158" t="s">
        <v>297</v>
      </c>
    </row>
    <row r="160" spans="1:20" ht="15.75" thickBot="1" x14ac:dyDescent="0.3">
      <c r="D160" s="16"/>
      <c r="E160" s="129" t="s">
        <v>298</v>
      </c>
      <c r="F160" s="129"/>
      <c r="G160" s="129"/>
      <c r="H160" s="129"/>
      <c r="I160" s="129"/>
      <c r="J160" s="129"/>
      <c r="K160" s="129"/>
      <c r="L160" s="129"/>
      <c r="M160" s="129"/>
      <c r="N160" s="129"/>
      <c r="O160" s="129"/>
      <c r="P160" s="129"/>
      <c r="Q160" s="129"/>
      <c r="R160" s="129"/>
      <c r="S160" s="129"/>
      <c r="T160" s="129"/>
    </row>
    <row r="161" spans="1:20" ht="15.75" thickBot="1" x14ac:dyDescent="0.3">
      <c r="D161" s="16"/>
      <c r="E161" s="135" t="s">
        <v>13</v>
      </c>
      <c r="F161" s="136"/>
      <c r="G161" s="135" t="s">
        <v>14</v>
      </c>
      <c r="H161" s="136"/>
      <c r="I161" s="135" t="s">
        <v>15</v>
      </c>
      <c r="J161" s="136"/>
      <c r="K161" s="135" t="s">
        <v>16</v>
      </c>
      <c r="L161" s="136"/>
      <c r="M161" s="135" t="s">
        <v>17</v>
      </c>
      <c r="N161" s="136"/>
      <c r="O161" s="135" t="s">
        <v>18</v>
      </c>
      <c r="P161" s="136"/>
      <c r="Q161" s="135" t="s">
        <v>19</v>
      </c>
      <c r="R161" s="136"/>
      <c r="S161" s="135" t="s">
        <v>20</v>
      </c>
      <c r="T161" s="136"/>
    </row>
    <row r="162" spans="1:20" ht="15.75" thickBot="1" x14ac:dyDescent="0.3">
      <c r="B162" s="130" t="s">
        <v>27</v>
      </c>
      <c r="C162" s="131"/>
      <c r="D162" s="132"/>
      <c r="E162" s="133" t="s">
        <v>218</v>
      </c>
      <c r="F162" s="134"/>
      <c r="G162" s="133" t="s">
        <v>215</v>
      </c>
      <c r="H162" s="134"/>
      <c r="I162" s="133" t="s">
        <v>215</v>
      </c>
      <c r="J162" s="134"/>
      <c r="K162" s="133" t="s">
        <v>215</v>
      </c>
      <c r="L162" s="134"/>
      <c r="M162" s="133" t="s">
        <v>231</v>
      </c>
      <c r="N162" s="134"/>
      <c r="O162" s="133" t="s">
        <v>214</v>
      </c>
      <c r="P162" s="134"/>
      <c r="Q162" s="133" t="s">
        <v>218</v>
      </c>
      <c r="R162" s="134"/>
      <c r="S162" s="137" t="s">
        <v>230</v>
      </c>
      <c r="T162" s="138"/>
    </row>
    <row r="165" spans="1:20" x14ac:dyDescent="0.25">
      <c r="A165" s="3" t="s">
        <v>299</v>
      </c>
    </row>
    <row r="166" spans="1:20" x14ac:dyDescent="0.25">
      <c r="A166" t="s">
        <v>300</v>
      </c>
    </row>
    <row r="167" spans="1:20" x14ac:dyDescent="0.25">
      <c r="A167" t="s">
        <v>301</v>
      </c>
    </row>
    <row r="168" spans="1:20" x14ac:dyDescent="0.25">
      <c r="A168" t="s">
        <v>302</v>
      </c>
    </row>
    <row r="169" spans="1:20" x14ac:dyDescent="0.25">
      <c r="A169" t="s">
        <v>303</v>
      </c>
    </row>
    <row r="171" spans="1:20" ht="15.75" thickBot="1" x14ac:dyDescent="0.3">
      <c r="D171" s="16"/>
      <c r="E171" s="129" t="s">
        <v>304</v>
      </c>
      <c r="F171" s="129"/>
      <c r="G171" s="129"/>
      <c r="H171" s="129"/>
      <c r="I171" s="129"/>
      <c r="J171" s="129"/>
      <c r="K171" s="129"/>
      <c r="L171" s="129"/>
      <c r="M171" s="129"/>
      <c r="N171" s="129"/>
      <c r="O171" s="129"/>
      <c r="P171" s="129"/>
      <c r="Q171" s="129"/>
      <c r="R171" s="129"/>
      <c r="S171" s="129"/>
      <c r="T171" s="129"/>
    </row>
    <row r="172" spans="1:20" ht="15.75" thickBot="1" x14ac:dyDescent="0.3">
      <c r="D172" s="16"/>
      <c r="E172" s="135" t="s">
        <v>13</v>
      </c>
      <c r="F172" s="136"/>
      <c r="G172" s="135" t="s">
        <v>14</v>
      </c>
      <c r="H172" s="136"/>
      <c r="I172" s="135" t="s">
        <v>15</v>
      </c>
      <c r="J172" s="136"/>
      <c r="K172" s="135" t="s">
        <v>16</v>
      </c>
      <c r="L172" s="136"/>
      <c r="M172" s="135" t="s">
        <v>17</v>
      </c>
      <c r="N172" s="136"/>
      <c r="O172" s="135" t="s">
        <v>18</v>
      </c>
      <c r="P172" s="136"/>
      <c r="Q172" s="135" t="s">
        <v>19</v>
      </c>
      <c r="R172" s="136"/>
      <c r="S172" s="135" t="s">
        <v>20</v>
      </c>
      <c r="T172" s="136"/>
    </row>
    <row r="173" spans="1:20" ht="15.75" thickBot="1" x14ac:dyDescent="0.3">
      <c r="B173" s="130" t="s">
        <v>27</v>
      </c>
      <c r="C173" s="131"/>
      <c r="D173" s="132"/>
      <c r="E173" s="133" t="s">
        <v>218</v>
      </c>
      <c r="F173" s="134"/>
      <c r="G173" s="133" t="s">
        <v>215</v>
      </c>
      <c r="H173" s="134"/>
      <c r="I173" s="133" t="s">
        <v>218</v>
      </c>
      <c r="J173" s="134"/>
      <c r="K173" s="133" t="s">
        <v>218</v>
      </c>
      <c r="L173" s="134"/>
      <c r="M173" s="133" t="s">
        <v>214</v>
      </c>
      <c r="N173" s="134"/>
      <c r="O173" s="133" t="s">
        <v>214</v>
      </c>
      <c r="P173" s="134"/>
      <c r="Q173" s="133" t="s">
        <v>215</v>
      </c>
      <c r="R173" s="134"/>
      <c r="S173" s="137" t="s">
        <v>230</v>
      </c>
      <c r="T173" s="138"/>
    </row>
    <row r="177" spans="1:20" ht="15" customHeight="1" x14ac:dyDescent="0.25">
      <c r="A177" s="128" t="s">
        <v>4</v>
      </c>
      <c r="B177" s="128"/>
      <c r="C177" s="128"/>
      <c r="D177" s="128"/>
      <c r="E177" s="128"/>
      <c r="F177" s="128"/>
      <c r="G177" s="128"/>
      <c r="H177" s="128"/>
      <c r="I177" s="128"/>
      <c r="J177" s="24"/>
    </row>
    <row r="178" spans="1:20" ht="15" customHeight="1" x14ac:dyDescent="0.25">
      <c r="A178" s="128"/>
      <c r="B178" s="128"/>
      <c r="C178" s="128"/>
      <c r="D178" s="128"/>
      <c r="E178" s="128"/>
      <c r="F178" s="128"/>
      <c r="G178" s="128"/>
      <c r="H178" s="128"/>
      <c r="I178" s="128"/>
      <c r="J178" s="24"/>
    </row>
    <row r="179" spans="1:20" x14ac:dyDescent="0.25">
      <c r="A179" t="s">
        <v>305</v>
      </c>
    </row>
    <row r="180" spans="1:20" x14ac:dyDescent="0.25">
      <c r="A180" t="s">
        <v>306</v>
      </c>
    </row>
    <row r="181" spans="1:20" x14ac:dyDescent="0.25">
      <c r="A181" t="s">
        <v>307</v>
      </c>
    </row>
    <row r="182" spans="1:20" x14ac:dyDescent="0.25">
      <c r="A182" t="s">
        <v>308</v>
      </c>
    </row>
    <row r="183" spans="1:20" x14ac:dyDescent="0.25">
      <c r="A183" t="s">
        <v>309</v>
      </c>
    </row>
    <row r="184" spans="1:20" x14ac:dyDescent="0.25">
      <c r="A184" t="s">
        <v>310</v>
      </c>
    </row>
    <row r="185" spans="1:20" x14ac:dyDescent="0.25">
      <c r="A185" t="s">
        <v>311</v>
      </c>
    </row>
    <row r="187" spans="1:20" x14ac:dyDescent="0.25">
      <c r="A187" t="s">
        <v>312</v>
      </c>
    </row>
    <row r="188" spans="1:20" x14ac:dyDescent="0.25">
      <c r="A188" t="s">
        <v>313</v>
      </c>
    </row>
    <row r="189" spans="1:20" x14ac:dyDescent="0.25">
      <c r="A189" t="s">
        <v>314</v>
      </c>
    </row>
    <row r="191" spans="1:20" ht="15.75" thickBot="1" x14ac:dyDescent="0.3">
      <c r="D191" s="16"/>
      <c r="E191" s="129" t="s">
        <v>315</v>
      </c>
      <c r="F191" s="129"/>
      <c r="G191" s="129"/>
      <c r="H191" s="129"/>
      <c r="I191" s="129"/>
      <c r="J191" s="129"/>
      <c r="K191" s="129"/>
      <c r="L191" s="129"/>
      <c r="M191" s="129"/>
      <c r="N191" s="129"/>
      <c r="O191" s="129"/>
      <c r="P191" s="129"/>
      <c r="Q191" s="129"/>
      <c r="R191" s="129"/>
      <c r="S191" s="129"/>
      <c r="T191" s="129"/>
    </row>
    <row r="192" spans="1:20" ht="15.75" thickBot="1" x14ac:dyDescent="0.3">
      <c r="D192" s="16"/>
      <c r="E192" s="135" t="s">
        <v>13</v>
      </c>
      <c r="F192" s="136"/>
      <c r="G192" s="135" t="s">
        <v>14</v>
      </c>
      <c r="H192" s="136"/>
      <c r="I192" s="135" t="s">
        <v>15</v>
      </c>
      <c r="J192" s="136"/>
      <c r="K192" s="135" t="s">
        <v>16</v>
      </c>
      <c r="L192" s="136"/>
      <c r="M192" s="135" t="s">
        <v>17</v>
      </c>
      <c r="N192" s="136"/>
      <c r="O192" s="135" t="s">
        <v>18</v>
      </c>
      <c r="P192" s="136"/>
      <c r="Q192" s="135" t="s">
        <v>19</v>
      </c>
      <c r="R192" s="136"/>
      <c r="S192" s="135" t="s">
        <v>20</v>
      </c>
      <c r="T192" s="136"/>
    </row>
    <row r="193" spans="1:20" ht="15.75" thickBot="1" x14ac:dyDescent="0.3">
      <c r="B193" s="130" t="s">
        <v>27</v>
      </c>
      <c r="C193" s="131"/>
      <c r="D193" s="132"/>
      <c r="E193" s="133" t="s">
        <v>214</v>
      </c>
      <c r="F193" s="134"/>
      <c r="G193" s="133" t="s">
        <v>215</v>
      </c>
      <c r="H193" s="134"/>
      <c r="I193" s="133" t="s">
        <v>214</v>
      </c>
      <c r="J193" s="134"/>
      <c r="K193" s="133" t="s">
        <v>214</v>
      </c>
      <c r="L193" s="134"/>
      <c r="M193" s="133" t="s">
        <v>214</v>
      </c>
      <c r="N193" s="134"/>
      <c r="O193" s="133" t="s">
        <v>214</v>
      </c>
      <c r="P193" s="134"/>
      <c r="Q193" s="133" t="s">
        <v>215</v>
      </c>
      <c r="R193" s="134"/>
      <c r="S193" s="137" t="s">
        <v>214</v>
      </c>
      <c r="T193" s="138"/>
    </row>
    <row r="196" spans="1:20" x14ac:dyDescent="0.25">
      <c r="A196" s="3" t="s">
        <v>316</v>
      </c>
    </row>
    <row r="197" spans="1:20" x14ac:dyDescent="0.25">
      <c r="A197" t="s">
        <v>317</v>
      </c>
    </row>
    <row r="198" spans="1:20" x14ac:dyDescent="0.25">
      <c r="A198" t="s">
        <v>318</v>
      </c>
    </row>
    <row r="199" spans="1:20" x14ac:dyDescent="0.25">
      <c r="A199" t="s">
        <v>319</v>
      </c>
    </row>
    <row r="201" spans="1:20" ht="15.75" thickBot="1" x14ac:dyDescent="0.3">
      <c r="D201" s="16"/>
      <c r="E201" s="129" t="s">
        <v>320</v>
      </c>
      <c r="F201" s="129"/>
      <c r="G201" s="129"/>
      <c r="H201" s="129"/>
      <c r="I201" s="129"/>
      <c r="J201" s="129"/>
      <c r="K201" s="129"/>
      <c r="L201" s="129"/>
      <c r="M201" s="129"/>
      <c r="N201" s="129"/>
      <c r="O201" s="129"/>
      <c r="P201" s="129"/>
      <c r="Q201" s="129"/>
      <c r="R201" s="129"/>
      <c r="S201" s="129"/>
      <c r="T201" s="129"/>
    </row>
    <row r="202" spans="1:20" ht="15.75" thickBot="1" x14ac:dyDescent="0.3">
      <c r="D202" s="16"/>
      <c r="E202" s="135" t="s">
        <v>13</v>
      </c>
      <c r="F202" s="136"/>
      <c r="G202" s="135" t="s">
        <v>14</v>
      </c>
      <c r="H202" s="136"/>
      <c r="I202" s="135" t="s">
        <v>15</v>
      </c>
      <c r="J202" s="136"/>
      <c r="K202" s="135" t="s">
        <v>16</v>
      </c>
      <c r="L202" s="136"/>
      <c r="M202" s="135" t="s">
        <v>17</v>
      </c>
      <c r="N202" s="136"/>
      <c r="O202" s="135" t="s">
        <v>18</v>
      </c>
      <c r="P202" s="136"/>
      <c r="Q202" s="135" t="s">
        <v>19</v>
      </c>
      <c r="R202" s="136"/>
      <c r="S202" s="135" t="s">
        <v>20</v>
      </c>
      <c r="T202" s="136"/>
    </row>
    <row r="203" spans="1:20" ht="15.75" thickBot="1" x14ac:dyDescent="0.3">
      <c r="B203" s="130" t="s">
        <v>27</v>
      </c>
      <c r="C203" s="131"/>
      <c r="D203" s="132"/>
      <c r="E203" s="133" t="s">
        <v>214</v>
      </c>
      <c r="F203" s="134"/>
      <c r="G203" s="133" t="s">
        <v>214</v>
      </c>
      <c r="H203" s="134"/>
      <c r="I203" s="133" t="s">
        <v>216</v>
      </c>
      <c r="J203" s="134"/>
      <c r="K203" s="133" t="s">
        <v>231</v>
      </c>
      <c r="L203" s="134"/>
      <c r="M203" s="133" t="s">
        <v>216</v>
      </c>
      <c r="N203" s="134"/>
      <c r="O203" s="133" t="s">
        <v>231</v>
      </c>
      <c r="P203" s="134"/>
      <c r="Q203" s="133" t="s">
        <v>216</v>
      </c>
      <c r="R203" s="134"/>
      <c r="S203" s="137" t="s">
        <v>218</v>
      </c>
      <c r="T203" s="138"/>
    </row>
    <row r="206" spans="1:20" x14ac:dyDescent="0.25">
      <c r="A206" s="3" t="s">
        <v>321</v>
      </c>
    </row>
    <row r="207" spans="1:20" x14ac:dyDescent="0.25">
      <c r="A207" t="s">
        <v>322</v>
      </c>
    </row>
    <row r="208" spans="1:20" x14ac:dyDescent="0.25">
      <c r="A208" t="s">
        <v>323</v>
      </c>
    </row>
    <row r="209" spans="1:20" x14ac:dyDescent="0.25">
      <c r="A209" t="s">
        <v>324</v>
      </c>
    </row>
    <row r="211" spans="1:20" ht="15.75" thickBot="1" x14ac:dyDescent="0.3">
      <c r="D211" s="16"/>
      <c r="E211" s="129" t="s">
        <v>325</v>
      </c>
      <c r="F211" s="129"/>
      <c r="G211" s="129"/>
      <c r="H211" s="129"/>
      <c r="I211" s="129"/>
      <c r="J211" s="129"/>
      <c r="K211" s="129"/>
      <c r="L211" s="129"/>
      <c r="M211" s="129"/>
      <c r="N211" s="129"/>
      <c r="O211" s="129"/>
      <c r="P211" s="129"/>
      <c r="Q211" s="129"/>
      <c r="R211" s="129"/>
      <c r="S211" s="129"/>
      <c r="T211" s="129"/>
    </row>
    <row r="212" spans="1:20" ht="15.75" thickBot="1" x14ac:dyDescent="0.3">
      <c r="D212" s="16"/>
      <c r="E212" s="135" t="s">
        <v>13</v>
      </c>
      <c r="F212" s="136"/>
      <c r="G212" s="135" t="s">
        <v>14</v>
      </c>
      <c r="H212" s="136"/>
      <c r="I212" s="135" t="s">
        <v>15</v>
      </c>
      <c r="J212" s="136"/>
      <c r="K212" s="135" t="s">
        <v>16</v>
      </c>
      <c r="L212" s="136"/>
      <c r="M212" s="135" t="s">
        <v>17</v>
      </c>
      <c r="N212" s="136"/>
      <c r="O212" s="135" t="s">
        <v>18</v>
      </c>
      <c r="P212" s="136"/>
      <c r="Q212" s="135" t="s">
        <v>19</v>
      </c>
      <c r="R212" s="136"/>
      <c r="S212" s="135" t="s">
        <v>20</v>
      </c>
      <c r="T212" s="136"/>
    </row>
    <row r="213" spans="1:20" ht="15.75" thickBot="1" x14ac:dyDescent="0.3">
      <c r="B213" s="130" t="s">
        <v>27</v>
      </c>
      <c r="C213" s="131"/>
      <c r="D213" s="132"/>
      <c r="E213" s="133" t="s">
        <v>216</v>
      </c>
      <c r="F213" s="134"/>
      <c r="G213" s="133" t="s">
        <v>216</v>
      </c>
      <c r="H213" s="134"/>
      <c r="I213" s="133" t="s">
        <v>214</v>
      </c>
      <c r="J213" s="134"/>
      <c r="K213" s="133" t="s">
        <v>214</v>
      </c>
      <c r="L213" s="134"/>
      <c r="M213" s="133" t="s">
        <v>214</v>
      </c>
      <c r="N213" s="134"/>
      <c r="O213" s="133" t="s">
        <v>214</v>
      </c>
      <c r="P213" s="134"/>
      <c r="Q213" s="133" t="s">
        <v>218</v>
      </c>
      <c r="R213" s="134"/>
      <c r="S213" s="137" t="s">
        <v>231</v>
      </c>
      <c r="T213" s="138"/>
    </row>
    <row r="217" spans="1:20" ht="15" customHeight="1" x14ac:dyDescent="0.25">
      <c r="A217" s="128" t="s">
        <v>112</v>
      </c>
      <c r="B217" s="128"/>
      <c r="C217" s="128"/>
      <c r="D217" s="128"/>
      <c r="E217" s="128"/>
      <c r="F217" s="128"/>
      <c r="G217" s="128"/>
      <c r="H217" s="128"/>
      <c r="I217" s="128"/>
      <c r="J217" s="128"/>
      <c r="K217" s="24"/>
    </row>
    <row r="218" spans="1:20" ht="15" customHeight="1" x14ac:dyDescent="0.25">
      <c r="A218" s="128"/>
      <c r="B218" s="128"/>
      <c r="C218" s="128"/>
      <c r="D218" s="128"/>
      <c r="E218" s="128"/>
      <c r="F218" s="128"/>
      <c r="G218" s="128"/>
      <c r="H218" s="128"/>
      <c r="I218" s="128"/>
      <c r="J218" s="128"/>
      <c r="K218" s="24"/>
    </row>
    <row r="219" spans="1:20" x14ac:dyDescent="0.25">
      <c r="A219" t="s">
        <v>326</v>
      </c>
    </row>
    <row r="220" spans="1:20" x14ac:dyDescent="0.25">
      <c r="A220" t="s">
        <v>327</v>
      </c>
    </row>
    <row r="221" spans="1:20" x14ac:dyDescent="0.25">
      <c r="A221" t="s">
        <v>328</v>
      </c>
    </row>
    <row r="222" spans="1:20" x14ac:dyDescent="0.25">
      <c r="A222" t="s">
        <v>329</v>
      </c>
    </row>
    <row r="224" spans="1:20" x14ac:dyDescent="0.25">
      <c r="A224" t="s">
        <v>330</v>
      </c>
    </row>
    <row r="225" spans="1:1" x14ac:dyDescent="0.25">
      <c r="A225" t="s">
        <v>331</v>
      </c>
    </row>
  </sheetData>
  <mergeCells count="276">
    <mergeCell ref="E211:T211"/>
    <mergeCell ref="E212:F212"/>
    <mergeCell ref="G212:H212"/>
    <mergeCell ref="I212:J212"/>
    <mergeCell ref="K212:L212"/>
    <mergeCell ref="M212:N212"/>
    <mergeCell ref="O212:P212"/>
    <mergeCell ref="S213:T213"/>
    <mergeCell ref="A217:J218"/>
    <mergeCell ref="Q212:R212"/>
    <mergeCell ref="S212:T212"/>
    <mergeCell ref="B213:D213"/>
    <mergeCell ref="E213:F213"/>
    <mergeCell ref="G213:H213"/>
    <mergeCell ref="I213:J213"/>
    <mergeCell ref="K213:L213"/>
    <mergeCell ref="M213:N213"/>
    <mergeCell ref="O213:P213"/>
    <mergeCell ref="Q213:R213"/>
    <mergeCell ref="B203:D203"/>
    <mergeCell ref="E203:F203"/>
    <mergeCell ref="G203:H203"/>
    <mergeCell ref="I203:J203"/>
    <mergeCell ref="K203:L203"/>
    <mergeCell ref="M203:N203"/>
    <mergeCell ref="S193:T193"/>
    <mergeCell ref="E201:T201"/>
    <mergeCell ref="E202:F202"/>
    <mergeCell ref="G202:H202"/>
    <mergeCell ref="I202:J202"/>
    <mergeCell ref="K202:L202"/>
    <mergeCell ref="M202:N202"/>
    <mergeCell ref="O202:P202"/>
    <mergeCell ref="Q202:R202"/>
    <mergeCell ref="S202:T202"/>
    <mergeCell ref="O203:P203"/>
    <mergeCell ref="Q203:R203"/>
    <mergeCell ref="S203:T203"/>
    <mergeCell ref="Q192:R192"/>
    <mergeCell ref="S192:T192"/>
    <mergeCell ref="B193:D193"/>
    <mergeCell ref="E193:F193"/>
    <mergeCell ref="G193:H193"/>
    <mergeCell ref="I193:J193"/>
    <mergeCell ref="K193:L193"/>
    <mergeCell ref="M193:N193"/>
    <mergeCell ref="O193:P193"/>
    <mergeCell ref="Q193:R193"/>
    <mergeCell ref="E192:F192"/>
    <mergeCell ref="G192:H192"/>
    <mergeCell ref="I192:J192"/>
    <mergeCell ref="K192:L192"/>
    <mergeCell ref="M192:N192"/>
    <mergeCell ref="O192:P192"/>
    <mergeCell ref="O173:P173"/>
    <mergeCell ref="Q173:R173"/>
    <mergeCell ref="S173:T173"/>
    <mergeCell ref="A177:I178"/>
    <mergeCell ref="E191:T191"/>
    <mergeCell ref="B173:D173"/>
    <mergeCell ref="E173:F173"/>
    <mergeCell ref="G173:H173"/>
    <mergeCell ref="I173:J173"/>
    <mergeCell ref="K173:L173"/>
    <mergeCell ref="M173:N173"/>
    <mergeCell ref="E171:T171"/>
    <mergeCell ref="E172:F172"/>
    <mergeCell ref="G172:H172"/>
    <mergeCell ref="I172:J172"/>
    <mergeCell ref="K172:L172"/>
    <mergeCell ref="M172:N172"/>
    <mergeCell ref="O172:P172"/>
    <mergeCell ref="Q172:R172"/>
    <mergeCell ref="S172:T172"/>
    <mergeCell ref="B162:D162"/>
    <mergeCell ref="E162:F162"/>
    <mergeCell ref="G162:H162"/>
    <mergeCell ref="I162:J162"/>
    <mergeCell ref="K162:L162"/>
    <mergeCell ref="M162:N162"/>
    <mergeCell ref="O162:P162"/>
    <mergeCell ref="Q162:R162"/>
    <mergeCell ref="S162:T162"/>
    <mergeCell ref="E160:T160"/>
    <mergeCell ref="E161:F161"/>
    <mergeCell ref="G161:H161"/>
    <mergeCell ref="I161:J161"/>
    <mergeCell ref="K161:L161"/>
    <mergeCell ref="M161:N161"/>
    <mergeCell ref="O161:P161"/>
    <mergeCell ref="Q161:R161"/>
    <mergeCell ref="S161:T161"/>
    <mergeCell ref="B151:D151"/>
    <mergeCell ref="E151:F151"/>
    <mergeCell ref="G151:H151"/>
    <mergeCell ref="I151:J151"/>
    <mergeCell ref="K151:L151"/>
    <mergeCell ref="M151:N151"/>
    <mergeCell ref="O151:P151"/>
    <mergeCell ref="Q151:R151"/>
    <mergeCell ref="S151:T151"/>
    <mergeCell ref="O129:P129"/>
    <mergeCell ref="Q129:R129"/>
    <mergeCell ref="S129:T129"/>
    <mergeCell ref="A133:F134"/>
    <mergeCell ref="E149:T149"/>
    <mergeCell ref="E150:F150"/>
    <mergeCell ref="G150:H150"/>
    <mergeCell ref="I150:J150"/>
    <mergeCell ref="K150:L150"/>
    <mergeCell ref="M150:N150"/>
    <mergeCell ref="B129:D129"/>
    <mergeCell ref="E129:F129"/>
    <mergeCell ref="G129:H129"/>
    <mergeCell ref="I129:J129"/>
    <mergeCell ref="K129:L129"/>
    <mergeCell ref="M129:N129"/>
    <mergeCell ref="O150:P150"/>
    <mergeCell ref="Q150:R150"/>
    <mergeCell ref="S150:T150"/>
    <mergeCell ref="E127:T127"/>
    <mergeCell ref="E128:F128"/>
    <mergeCell ref="G128:H128"/>
    <mergeCell ref="I128:J128"/>
    <mergeCell ref="K128:L128"/>
    <mergeCell ref="M128:N128"/>
    <mergeCell ref="O128:P128"/>
    <mergeCell ref="Q128:R128"/>
    <mergeCell ref="S128:T128"/>
    <mergeCell ref="B118:D118"/>
    <mergeCell ref="E118:F118"/>
    <mergeCell ref="G118:H118"/>
    <mergeCell ref="I118:J118"/>
    <mergeCell ref="K118:L118"/>
    <mergeCell ref="M118:N118"/>
    <mergeCell ref="O118:P118"/>
    <mergeCell ref="Q118:R118"/>
    <mergeCell ref="S118:T118"/>
    <mergeCell ref="E116:T116"/>
    <mergeCell ref="E117:F117"/>
    <mergeCell ref="G117:H117"/>
    <mergeCell ref="I117:J117"/>
    <mergeCell ref="K117:L117"/>
    <mergeCell ref="M117:N117"/>
    <mergeCell ref="O117:P117"/>
    <mergeCell ref="Q117:R117"/>
    <mergeCell ref="S117:T117"/>
    <mergeCell ref="B107:D107"/>
    <mergeCell ref="E107:F107"/>
    <mergeCell ref="G107:H107"/>
    <mergeCell ref="I107:J107"/>
    <mergeCell ref="K107:L107"/>
    <mergeCell ref="M107:N107"/>
    <mergeCell ref="O107:P107"/>
    <mergeCell ref="Q107:R107"/>
    <mergeCell ref="S107:T107"/>
    <mergeCell ref="O87:P87"/>
    <mergeCell ref="Q87:R87"/>
    <mergeCell ref="S87:T87"/>
    <mergeCell ref="A91:F92"/>
    <mergeCell ref="E105:T105"/>
    <mergeCell ref="E106:F106"/>
    <mergeCell ref="G106:H106"/>
    <mergeCell ref="I106:J106"/>
    <mergeCell ref="K106:L106"/>
    <mergeCell ref="M106:N106"/>
    <mergeCell ref="B87:D87"/>
    <mergeCell ref="E87:F87"/>
    <mergeCell ref="G87:H87"/>
    <mergeCell ref="I87:J87"/>
    <mergeCell ref="K87:L87"/>
    <mergeCell ref="M87:N87"/>
    <mergeCell ref="O106:P106"/>
    <mergeCell ref="Q106:R106"/>
    <mergeCell ref="S106:T106"/>
    <mergeCell ref="E85:T85"/>
    <mergeCell ref="E86:F86"/>
    <mergeCell ref="G86:H86"/>
    <mergeCell ref="I86:J86"/>
    <mergeCell ref="K86:L86"/>
    <mergeCell ref="M86:N86"/>
    <mergeCell ref="O86:P86"/>
    <mergeCell ref="Q86:R86"/>
    <mergeCell ref="S86:T86"/>
    <mergeCell ref="B77:D77"/>
    <mergeCell ref="E77:F77"/>
    <mergeCell ref="G77:H77"/>
    <mergeCell ref="I77:J77"/>
    <mergeCell ref="K77:L77"/>
    <mergeCell ref="M77:N77"/>
    <mergeCell ref="O77:P77"/>
    <mergeCell ref="Q77:R77"/>
    <mergeCell ref="S77:T77"/>
    <mergeCell ref="E75:T75"/>
    <mergeCell ref="E76:F76"/>
    <mergeCell ref="G76:H76"/>
    <mergeCell ref="I76:J76"/>
    <mergeCell ref="K76:L76"/>
    <mergeCell ref="M76:N76"/>
    <mergeCell ref="O76:P76"/>
    <mergeCell ref="Q76:R76"/>
    <mergeCell ref="S76:T76"/>
    <mergeCell ref="B65:D65"/>
    <mergeCell ref="E65:F65"/>
    <mergeCell ref="G65:H65"/>
    <mergeCell ref="I65:J65"/>
    <mergeCell ref="K65:L65"/>
    <mergeCell ref="M65:N65"/>
    <mergeCell ref="A49:F50"/>
    <mergeCell ref="E63:T63"/>
    <mergeCell ref="E64:F64"/>
    <mergeCell ref="G64:H64"/>
    <mergeCell ref="I64:J64"/>
    <mergeCell ref="K64:L64"/>
    <mergeCell ref="M64:N64"/>
    <mergeCell ref="O64:P64"/>
    <mergeCell ref="Q64:R64"/>
    <mergeCell ref="S64:T64"/>
    <mergeCell ref="O65:P65"/>
    <mergeCell ref="Q65:R65"/>
    <mergeCell ref="S65:T65"/>
    <mergeCell ref="G44:H44"/>
    <mergeCell ref="I44:J44"/>
    <mergeCell ref="K44:L44"/>
    <mergeCell ref="M44:N44"/>
    <mergeCell ref="O44:P44"/>
    <mergeCell ref="Q44:R44"/>
    <mergeCell ref="S44:T44"/>
    <mergeCell ref="G33:H33"/>
    <mergeCell ref="I33:J33"/>
    <mergeCell ref="K33:L33"/>
    <mergeCell ref="M33:N33"/>
    <mergeCell ref="O33:P33"/>
    <mergeCell ref="Q33:R33"/>
    <mergeCell ref="B45:D45"/>
    <mergeCell ref="E45:F45"/>
    <mergeCell ref="G45:H45"/>
    <mergeCell ref="I45:J45"/>
    <mergeCell ref="K45:L45"/>
    <mergeCell ref="M45:N45"/>
    <mergeCell ref="O45:P45"/>
    <mergeCell ref="Q45:R45"/>
    <mergeCell ref="S24:T24"/>
    <mergeCell ref="E32:T32"/>
    <mergeCell ref="B34:D34"/>
    <mergeCell ref="E34:F34"/>
    <mergeCell ref="G34:H34"/>
    <mergeCell ref="I34:J34"/>
    <mergeCell ref="K34:L34"/>
    <mergeCell ref="M34:N34"/>
    <mergeCell ref="O34:P34"/>
    <mergeCell ref="Q34:R34"/>
    <mergeCell ref="S45:T45"/>
    <mergeCell ref="E33:F33"/>
    <mergeCell ref="S34:T34"/>
    <mergeCell ref="E43:T43"/>
    <mergeCell ref="S33:T33"/>
    <mergeCell ref="E44:F44"/>
    <mergeCell ref="A9:F10"/>
    <mergeCell ref="E22:T22"/>
    <mergeCell ref="B24:D24"/>
    <mergeCell ref="E24:F24"/>
    <mergeCell ref="G24:H24"/>
    <mergeCell ref="I24:J24"/>
    <mergeCell ref="K24:L24"/>
    <mergeCell ref="M24:N24"/>
    <mergeCell ref="O24:P24"/>
    <mergeCell ref="Q24:R24"/>
    <mergeCell ref="E23:F23"/>
    <mergeCell ref="G23:H23"/>
    <mergeCell ref="I23:J23"/>
    <mergeCell ref="K23:L23"/>
    <mergeCell ref="M23:N23"/>
    <mergeCell ref="O23:P23"/>
    <mergeCell ref="Q23:R23"/>
    <mergeCell ref="S23:T23"/>
  </mergeCells>
  <conditionalFormatting sqref="S34">
    <cfRule type="containsText" dxfId="1194" priority="183" operator="containsText" text="F">
      <formula>NOT(ISERROR(SEARCH("F",S34)))</formula>
    </cfRule>
    <cfRule type="containsText" dxfId="1193" priority="184" operator="containsText" text="E">
      <formula>NOT(ISERROR(SEARCH("E",S34)))</formula>
    </cfRule>
    <cfRule type="containsText" dxfId="1192" priority="185" operator="containsText" text="D">
      <formula>NOT(ISERROR(SEARCH("D",S34)))</formula>
    </cfRule>
    <cfRule type="containsText" dxfId="1191" priority="186" operator="containsText" text="C">
      <formula>NOT(ISERROR(SEARCH("C",S34)))</formula>
    </cfRule>
    <cfRule type="containsText" dxfId="1190" priority="187" operator="containsText" text="B">
      <formula>NOT(ISERROR(SEARCH("B",S34)))</formula>
    </cfRule>
    <cfRule type="containsText" dxfId="1189" priority="188" operator="containsText" text="A">
      <formula>NOT(ISERROR(SEARCH("A",S34)))</formula>
    </cfRule>
    <cfRule type="containsText" dxfId="1188" priority="189" operator="containsText" text="S">
      <formula>NOT(ISERROR(SEARCH("S",S34)))</formula>
    </cfRule>
  </conditionalFormatting>
  <conditionalFormatting sqref="S45">
    <cfRule type="containsText" dxfId="1187" priority="169" operator="containsText" text="F">
      <formula>NOT(ISERROR(SEARCH("F",S45)))</formula>
    </cfRule>
    <cfRule type="containsText" dxfId="1186" priority="170" operator="containsText" text="E">
      <formula>NOT(ISERROR(SEARCH("E",S45)))</formula>
    </cfRule>
    <cfRule type="containsText" dxfId="1185" priority="171" operator="containsText" text="D">
      <formula>NOT(ISERROR(SEARCH("D",S45)))</formula>
    </cfRule>
    <cfRule type="containsText" dxfId="1184" priority="172" operator="containsText" text="C">
      <formula>NOT(ISERROR(SEARCH("C",S45)))</formula>
    </cfRule>
    <cfRule type="containsText" dxfId="1183" priority="173" operator="containsText" text="B">
      <formula>NOT(ISERROR(SEARCH("B",S45)))</formula>
    </cfRule>
    <cfRule type="containsText" dxfId="1182" priority="174" operator="containsText" text="A">
      <formula>NOT(ISERROR(SEARCH("A",S45)))</formula>
    </cfRule>
    <cfRule type="containsText" dxfId="1181" priority="175" operator="containsText" text="S">
      <formula>NOT(ISERROR(SEARCH("S",S45)))</formula>
    </cfRule>
  </conditionalFormatting>
  <conditionalFormatting sqref="E24 G24 Q24 O24 M24 I24 K24">
    <cfRule type="containsText" dxfId="1180" priority="204" operator="containsText" text="F">
      <formula>NOT(ISERROR(SEARCH("F",E24)))</formula>
    </cfRule>
    <cfRule type="containsText" dxfId="1179" priority="205" operator="containsText" text="E">
      <formula>NOT(ISERROR(SEARCH("E",E24)))</formula>
    </cfRule>
    <cfRule type="containsText" dxfId="1178" priority="206" operator="containsText" text="D">
      <formula>NOT(ISERROR(SEARCH("D",E24)))</formula>
    </cfRule>
    <cfRule type="containsText" dxfId="1177" priority="207" operator="containsText" text="C">
      <formula>NOT(ISERROR(SEARCH("C",E24)))</formula>
    </cfRule>
    <cfRule type="containsText" dxfId="1176" priority="208" operator="containsText" text="B">
      <formula>NOT(ISERROR(SEARCH("B",E24)))</formula>
    </cfRule>
    <cfRule type="containsText" dxfId="1175" priority="209" operator="containsText" text="A">
      <formula>NOT(ISERROR(SEARCH("A",E24)))</formula>
    </cfRule>
    <cfRule type="containsText" dxfId="1174" priority="210" operator="containsText" text="S">
      <formula>NOT(ISERROR(SEARCH("S",E24)))</formula>
    </cfRule>
  </conditionalFormatting>
  <conditionalFormatting sqref="S24">
    <cfRule type="containsText" dxfId="1173" priority="197" operator="containsText" text="F">
      <formula>NOT(ISERROR(SEARCH("F",S24)))</formula>
    </cfRule>
    <cfRule type="containsText" dxfId="1172" priority="198" operator="containsText" text="E">
      <formula>NOT(ISERROR(SEARCH("E",S24)))</formula>
    </cfRule>
    <cfRule type="containsText" dxfId="1171" priority="199" operator="containsText" text="D">
      <formula>NOT(ISERROR(SEARCH("D",S24)))</formula>
    </cfRule>
    <cfRule type="containsText" dxfId="1170" priority="200" operator="containsText" text="C">
      <formula>NOT(ISERROR(SEARCH("C",S24)))</formula>
    </cfRule>
    <cfRule type="containsText" dxfId="1169" priority="201" operator="containsText" text="B">
      <formula>NOT(ISERROR(SEARCH("B",S24)))</formula>
    </cfRule>
    <cfRule type="containsText" dxfId="1168" priority="202" operator="containsText" text="A">
      <formula>NOT(ISERROR(SEARCH("A",S24)))</formula>
    </cfRule>
    <cfRule type="containsText" dxfId="1167" priority="203" operator="containsText" text="S">
      <formula>NOT(ISERROR(SEARCH("S",S24)))</formula>
    </cfRule>
  </conditionalFormatting>
  <conditionalFormatting sqref="E34 G34 Q34 O34 M34 I34 K34">
    <cfRule type="containsText" dxfId="1166" priority="190" operator="containsText" text="F">
      <formula>NOT(ISERROR(SEARCH("F",E34)))</formula>
    </cfRule>
    <cfRule type="containsText" dxfId="1165" priority="191" operator="containsText" text="E">
      <formula>NOT(ISERROR(SEARCH("E",E34)))</formula>
    </cfRule>
    <cfRule type="containsText" dxfId="1164" priority="192" operator="containsText" text="D">
      <formula>NOT(ISERROR(SEARCH("D",E34)))</formula>
    </cfRule>
    <cfRule type="containsText" dxfId="1163" priority="193" operator="containsText" text="C">
      <formula>NOT(ISERROR(SEARCH("C",E34)))</formula>
    </cfRule>
    <cfRule type="containsText" dxfId="1162" priority="194" operator="containsText" text="B">
      <formula>NOT(ISERROR(SEARCH("B",E34)))</formula>
    </cfRule>
    <cfRule type="containsText" dxfId="1161" priority="195" operator="containsText" text="A">
      <formula>NOT(ISERROR(SEARCH("A",E34)))</formula>
    </cfRule>
    <cfRule type="containsText" dxfId="1160" priority="196" operator="containsText" text="S">
      <formula>NOT(ISERROR(SEARCH("S",E34)))</formula>
    </cfRule>
  </conditionalFormatting>
  <conditionalFormatting sqref="S129">
    <cfRule type="containsText" dxfId="1159" priority="85" operator="containsText" text="F">
      <formula>NOT(ISERROR(SEARCH("F",S129)))</formula>
    </cfRule>
    <cfRule type="containsText" dxfId="1158" priority="86" operator="containsText" text="E">
      <formula>NOT(ISERROR(SEARCH("E",S129)))</formula>
    </cfRule>
    <cfRule type="containsText" dxfId="1157" priority="87" operator="containsText" text="D">
      <formula>NOT(ISERROR(SEARCH("D",S129)))</formula>
    </cfRule>
    <cfRule type="containsText" dxfId="1156" priority="88" operator="containsText" text="C">
      <formula>NOT(ISERROR(SEARCH("C",S129)))</formula>
    </cfRule>
    <cfRule type="containsText" dxfId="1155" priority="89" operator="containsText" text="B">
      <formula>NOT(ISERROR(SEARCH("B",S129)))</formula>
    </cfRule>
    <cfRule type="containsText" dxfId="1154" priority="90" operator="containsText" text="A">
      <formula>NOT(ISERROR(SEARCH("A",S129)))</formula>
    </cfRule>
    <cfRule type="containsText" dxfId="1153" priority="91" operator="containsText" text="S">
      <formula>NOT(ISERROR(SEARCH("S",S129)))</formula>
    </cfRule>
  </conditionalFormatting>
  <conditionalFormatting sqref="S213">
    <cfRule type="containsText" dxfId="1152" priority="1" operator="containsText" text="F">
      <formula>NOT(ISERROR(SEARCH("F",S213)))</formula>
    </cfRule>
    <cfRule type="containsText" dxfId="1151" priority="2" operator="containsText" text="E">
      <formula>NOT(ISERROR(SEARCH("E",S213)))</formula>
    </cfRule>
    <cfRule type="containsText" dxfId="1150" priority="3" operator="containsText" text="D">
      <formula>NOT(ISERROR(SEARCH("D",S213)))</formula>
    </cfRule>
    <cfRule type="containsText" dxfId="1149" priority="4" operator="containsText" text="C">
      <formula>NOT(ISERROR(SEARCH("C",S213)))</formula>
    </cfRule>
    <cfRule type="containsText" dxfId="1148" priority="5" operator="containsText" text="B">
      <formula>NOT(ISERROR(SEARCH("B",S213)))</formula>
    </cfRule>
    <cfRule type="containsText" dxfId="1147" priority="6" operator="containsText" text="A">
      <formula>NOT(ISERROR(SEARCH("A",S213)))</formula>
    </cfRule>
    <cfRule type="containsText" dxfId="1146" priority="7" operator="containsText" text="S">
      <formula>NOT(ISERROR(SEARCH("S",S213)))</formula>
    </cfRule>
  </conditionalFormatting>
  <conditionalFormatting sqref="E45 G45 Q45 O45 M45 I45 K45">
    <cfRule type="containsText" dxfId="1145" priority="176" operator="containsText" text="F">
      <formula>NOT(ISERROR(SEARCH("F",E45)))</formula>
    </cfRule>
    <cfRule type="containsText" dxfId="1144" priority="177" operator="containsText" text="E">
      <formula>NOT(ISERROR(SEARCH("E",E45)))</formula>
    </cfRule>
    <cfRule type="containsText" dxfId="1143" priority="178" operator="containsText" text="D">
      <formula>NOT(ISERROR(SEARCH("D",E45)))</formula>
    </cfRule>
    <cfRule type="containsText" dxfId="1142" priority="179" operator="containsText" text="C">
      <formula>NOT(ISERROR(SEARCH("C",E45)))</formula>
    </cfRule>
    <cfRule type="containsText" dxfId="1141" priority="180" operator="containsText" text="B">
      <formula>NOT(ISERROR(SEARCH("B",E45)))</formula>
    </cfRule>
    <cfRule type="containsText" dxfId="1140" priority="181" operator="containsText" text="A">
      <formula>NOT(ISERROR(SEARCH("A",E45)))</formula>
    </cfRule>
    <cfRule type="containsText" dxfId="1139" priority="182" operator="containsText" text="S">
      <formula>NOT(ISERROR(SEARCH("S",E45)))</formula>
    </cfRule>
  </conditionalFormatting>
  <conditionalFormatting sqref="S65">
    <cfRule type="containsText" dxfId="1138" priority="155" operator="containsText" text="F">
      <formula>NOT(ISERROR(SEARCH("F",S65)))</formula>
    </cfRule>
    <cfRule type="containsText" dxfId="1137" priority="156" operator="containsText" text="E">
      <formula>NOT(ISERROR(SEARCH("E",S65)))</formula>
    </cfRule>
    <cfRule type="containsText" dxfId="1136" priority="157" operator="containsText" text="D">
      <formula>NOT(ISERROR(SEARCH("D",S65)))</formula>
    </cfRule>
    <cfRule type="containsText" dxfId="1135" priority="158" operator="containsText" text="C">
      <formula>NOT(ISERROR(SEARCH("C",S65)))</formula>
    </cfRule>
    <cfRule type="containsText" dxfId="1134" priority="159" operator="containsText" text="B">
      <formula>NOT(ISERROR(SEARCH("B",S65)))</formula>
    </cfRule>
    <cfRule type="containsText" dxfId="1133" priority="160" operator="containsText" text="A">
      <formula>NOT(ISERROR(SEARCH("A",S65)))</formula>
    </cfRule>
    <cfRule type="containsText" dxfId="1132" priority="161" operator="containsText" text="S">
      <formula>NOT(ISERROR(SEARCH("S",S65)))</formula>
    </cfRule>
  </conditionalFormatting>
  <conditionalFormatting sqref="E65 G65 Q65 O65 M65 I65 K65">
    <cfRule type="containsText" dxfId="1131" priority="162" operator="containsText" text="F">
      <formula>NOT(ISERROR(SEARCH("F",E65)))</formula>
    </cfRule>
    <cfRule type="containsText" dxfId="1130" priority="163" operator="containsText" text="E">
      <formula>NOT(ISERROR(SEARCH("E",E65)))</formula>
    </cfRule>
    <cfRule type="containsText" dxfId="1129" priority="164" operator="containsText" text="D">
      <formula>NOT(ISERROR(SEARCH("D",E65)))</formula>
    </cfRule>
    <cfRule type="containsText" dxfId="1128" priority="165" operator="containsText" text="C">
      <formula>NOT(ISERROR(SEARCH("C",E65)))</formula>
    </cfRule>
    <cfRule type="containsText" dxfId="1127" priority="166" operator="containsText" text="B">
      <formula>NOT(ISERROR(SEARCH("B",E65)))</formula>
    </cfRule>
    <cfRule type="containsText" dxfId="1126" priority="167" operator="containsText" text="A">
      <formula>NOT(ISERROR(SEARCH("A",E65)))</formula>
    </cfRule>
    <cfRule type="containsText" dxfId="1125" priority="168" operator="containsText" text="S">
      <formula>NOT(ISERROR(SEARCH("S",E65)))</formula>
    </cfRule>
  </conditionalFormatting>
  <conditionalFormatting sqref="S77">
    <cfRule type="containsText" dxfId="1124" priority="141" operator="containsText" text="F">
      <formula>NOT(ISERROR(SEARCH("F",S77)))</formula>
    </cfRule>
    <cfRule type="containsText" dxfId="1123" priority="142" operator="containsText" text="E">
      <formula>NOT(ISERROR(SEARCH("E",S77)))</formula>
    </cfRule>
    <cfRule type="containsText" dxfId="1122" priority="143" operator="containsText" text="D">
      <formula>NOT(ISERROR(SEARCH("D",S77)))</formula>
    </cfRule>
    <cfRule type="containsText" dxfId="1121" priority="144" operator="containsText" text="C">
      <formula>NOT(ISERROR(SEARCH("C",S77)))</formula>
    </cfRule>
    <cfRule type="containsText" dxfId="1120" priority="145" operator="containsText" text="B">
      <formula>NOT(ISERROR(SEARCH("B",S77)))</formula>
    </cfRule>
    <cfRule type="containsText" dxfId="1119" priority="146" operator="containsText" text="A">
      <formula>NOT(ISERROR(SEARCH("A",S77)))</formula>
    </cfRule>
    <cfRule type="containsText" dxfId="1118" priority="147" operator="containsText" text="S">
      <formula>NOT(ISERROR(SEARCH("S",S77)))</formula>
    </cfRule>
  </conditionalFormatting>
  <conditionalFormatting sqref="E77 G77 Q77 O77 M77 I77 K77">
    <cfRule type="containsText" dxfId="1117" priority="148" operator="containsText" text="F">
      <formula>NOT(ISERROR(SEARCH("F",E77)))</formula>
    </cfRule>
    <cfRule type="containsText" dxfId="1116" priority="149" operator="containsText" text="E">
      <formula>NOT(ISERROR(SEARCH("E",E77)))</formula>
    </cfRule>
    <cfRule type="containsText" dxfId="1115" priority="150" operator="containsText" text="D">
      <formula>NOT(ISERROR(SEARCH("D",E77)))</formula>
    </cfRule>
    <cfRule type="containsText" dxfId="1114" priority="151" operator="containsText" text="C">
      <formula>NOT(ISERROR(SEARCH("C",E77)))</formula>
    </cfRule>
    <cfRule type="containsText" dxfId="1113" priority="152" operator="containsText" text="B">
      <formula>NOT(ISERROR(SEARCH("B",E77)))</formula>
    </cfRule>
    <cfRule type="containsText" dxfId="1112" priority="153" operator="containsText" text="A">
      <formula>NOT(ISERROR(SEARCH("A",E77)))</formula>
    </cfRule>
    <cfRule type="containsText" dxfId="1111" priority="154" operator="containsText" text="S">
      <formula>NOT(ISERROR(SEARCH("S",E77)))</formula>
    </cfRule>
  </conditionalFormatting>
  <conditionalFormatting sqref="S87">
    <cfRule type="containsText" dxfId="1110" priority="127" operator="containsText" text="F">
      <formula>NOT(ISERROR(SEARCH("F",S87)))</formula>
    </cfRule>
    <cfRule type="containsText" dxfId="1109" priority="128" operator="containsText" text="E">
      <formula>NOT(ISERROR(SEARCH("E",S87)))</formula>
    </cfRule>
    <cfRule type="containsText" dxfId="1108" priority="129" operator="containsText" text="D">
      <formula>NOT(ISERROR(SEARCH("D",S87)))</formula>
    </cfRule>
    <cfRule type="containsText" dxfId="1107" priority="130" operator="containsText" text="C">
      <formula>NOT(ISERROR(SEARCH("C",S87)))</formula>
    </cfRule>
    <cfRule type="containsText" dxfId="1106" priority="131" operator="containsText" text="B">
      <formula>NOT(ISERROR(SEARCH("B",S87)))</formula>
    </cfRule>
    <cfRule type="containsText" dxfId="1105" priority="132" operator="containsText" text="A">
      <formula>NOT(ISERROR(SEARCH("A",S87)))</formula>
    </cfRule>
    <cfRule type="containsText" dxfId="1104" priority="133" operator="containsText" text="S">
      <formula>NOT(ISERROR(SEARCH("S",S87)))</formula>
    </cfRule>
  </conditionalFormatting>
  <conditionalFormatting sqref="E87 G87 Q87 O87 M87 I87 K87">
    <cfRule type="containsText" dxfId="1103" priority="134" operator="containsText" text="F">
      <formula>NOT(ISERROR(SEARCH("F",E87)))</formula>
    </cfRule>
    <cfRule type="containsText" dxfId="1102" priority="135" operator="containsText" text="E">
      <formula>NOT(ISERROR(SEARCH("E",E87)))</formula>
    </cfRule>
    <cfRule type="containsText" dxfId="1101" priority="136" operator="containsText" text="D">
      <formula>NOT(ISERROR(SEARCH("D",E87)))</formula>
    </cfRule>
    <cfRule type="containsText" dxfId="1100" priority="137" operator="containsText" text="C">
      <formula>NOT(ISERROR(SEARCH("C",E87)))</formula>
    </cfRule>
    <cfRule type="containsText" dxfId="1099" priority="138" operator="containsText" text="B">
      <formula>NOT(ISERROR(SEARCH("B",E87)))</formula>
    </cfRule>
    <cfRule type="containsText" dxfId="1098" priority="139" operator="containsText" text="A">
      <formula>NOT(ISERROR(SEARCH("A",E87)))</formula>
    </cfRule>
    <cfRule type="containsText" dxfId="1097" priority="140" operator="containsText" text="S">
      <formula>NOT(ISERROR(SEARCH("S",E87)))</formula>
    </cfRule>
  </conditionalFormatting>
  <conditionalFormatting sqref="S107">
    <cfRule type="containsText" dxfId="1096" priority="113" operator="containsText" text="F">
      <formula>NOT(ISERROR(SEARCH("F",S107)))</formula>
    </cfRule>
    <cfRule type="containsText" dxfId="1095" priority="114" operator="containsText" text="E">
      <formula>NOT(ISERROR(SEARCH("E",S107)))</formula>
    </cfRule>
    <cfRule type="containsText" dxfId="1094" priority="115" operator="containsText" text="D">
      <formula>NOT(ISERROR(SEARCH("D",S107)))</formula>
    </cfRule>
    <cfRule type="containsText" dxfId="1093" priority="116" operator="containsText" text="C">
      <formula>NOT(ISERROR(SEARCH("C",S107)))</formula>
    </cfRule>
    <cfRule type="containsText" dxfId="1092" priority="117" operator="containsText" text="B">
      <formula>NOT(ISERROR(SEARCH("B",S107)))</formula>
    </cfRule>
    <cfRule type="containsText" dxfId="1091" priority="118" operator="containsText" text="A">
      <formula>NOT(ISERROR(SEARCH("A",S107)))</formula>
    </cfRule>
    <cfRule type="containsText" dxfId="1090" priority="119" operator="containsText" text="S">
      <formula>NOT(ISERROR(SEARCH("S",S107)))</formula>
    </cfRule>
  </conditionalFormatting>
  <conditionalFormatting sqref="E107 G107 Q107 O107 M107 I107 K107">
    <cfRule type="containsText" dxfId="1089" priority="120" operator="containsText" text="F">
      <formula>NOT(ISERROR(SEARCH("F",E107)))</formula>
    </cfRule>
    <cfRule type="containsText" dxfId="1088" priority="121" operator="containsText" text="E">
      <formula>NOT(ISERROR(SEARCH("E",E107)))</formula>
    </cfRule>
    <cfRule type="containsText" dxfId="1087" priority="122" operator="containsText" text="D">
      <formula>NOT(ISERROR(SEARCH("D",E107)))</formula>
    </cfRule>
    <cfRule type="containsText" dxfId="1086" priority="123" operator="containsText" text="C">
      <formula>NOT(ISERROR(SEARCH("C",E107)))</formula>
    </cfRule>
    <cfRule type="containsText" dxfId="1085" priority="124" operator="containsText" text="B">
      <formula>NOT(ISERROR(SEARCH("B",E107)))</formula>
    </cfRule>
    <cfRule type="containsText" dxfId="1084" priority="125" operator="containsText" text="A">
      <formula>NOT(ISERROR(SEARCH("A",E107)))</formula>
    </cfRule>
    <cfRule type="containsText" dxfId="1083" priority="126" operator="containsText" text="S">
      <formula>NOT(ISERROR(SEARCH("S",E107)))</formula>
    </cfRule>
  </conditionalFormatting>
  <conditionalFormatting sqref="S118">
    <cfRule type="containsText" dxfId="1082" priority="99" operator="containsText" text="F">
      <formula>NOT(ISERROR(SEARCH("F",S118)))</formula>
    </cfRule>
    <cfRule type="containsText" dxfId="1081" priority="100" operator="containsText" text="E">
      <formula>NOT(ISERROR(SEARCH("E",S118)))</formula>
    </cfRule>
    <cfRule type="containsText" dxfId="1080" priority="101" operator="containsText" text="D">
      <formula>NOT(ISERROR(SEARCH("D",S118)))</formula>
    </cfRule>
    <cfRule type="containsText" dxfId="1079" priority="102" operator="containsText" text="C">
      <formula>NOT(ISERROR(SEARCH("C",S118)))</formula>
    </cfRule>
    <cfRule type="containsText" dxfId="1078" priority="103" operator="containsText" text="B">
      <formula>NOT(ISERROR(SEARCH("B",S118)))</formula>
    </cfRule>
    <cfRule type="containsText" dxfId="1077" priority="104" operator="containsText" text="A">
      <formula>NOT(ISERROR(SEARCH("A",S118)))</formula>
    </cfRule>
    <cfRule type="containsText" dxfId="1076" priority="105" operator="containsText" text="S">
      <formula>NOT(ISERROR(SEARCH("S",S118)))</formula>
    </cfRule>
  </conditionalFormatting>
  <conditionalFormatting sqref="E118 G118 Q118 O118 M118 I118 K118">
    <cfRule type="containsText" dxfId="1075" priority="106" operator="containsText" text="F">
      <formula>NOT(ISERROR(SEARCH("F",E118)))</formula>
    </cfRule>
    <cfRule type="containsText" dxfId="1074" priority="107" operator="containsText" text="E">
      <formula>NOT(ISERROR(SEARCH("E",E118)))</formula>
    </cfRule>
    <cfRule type="containsText" dxfId="1073" priority="108" operator="containsText" text="D">
      <formula>NOT(ISERROR(SEARCH("D",E118)))</formula>
    </cfRule>
    <cfRule type="containsText" dxfId="1072" priority="109" operator="containsText" text="C">
      <formula>NOT(ISERROR(SEARCH("C",E118)))</formula>
    </cfRule>
    <cfRule type="containsText" dxfId="1071" priority="110" operator="containsText" text="B">
      <formula>NOT(ISERROR(SEARCH("B",E118)))</formula>
    </cfRule>
    <cfRule type="containsText" dxfId="1070" priority="111" operator="containsText" text="A">
      <formula>NOT(ISERROR(SEARCH("A",E118)))</formula>
    </cfRule>
    <cfRule type="containsText" dxfId="1069" priority="112" operator="containsText" text="S">
      <formula>NOT(ISERROR(SEARCH("S",E118)))</formula>
    </cfRule>
  </conditionalFormatting>
  <conditionalFormatting sqref="E129 G129 Q129 O129 M129 I129 K129">
    <cfRule type="containsText" dxfId="1068" priority="92" operator="containsText" text="F">
      <formula>NOT(ISERROR(SEARCH("F",E129)))</formula>
    </cfRule>
    <cfRule type="containsText" dxfId="1067" priority="93" operator="containsText" text="E">
      <formula>NOT(ISERROR(SEARCH("E",E129)))</formula>
    </cfRule>
    <cfRule type="containsText" dxfId="1066" priority="94" operator="containsText" text="D">
      <formula>NOT(ISERROR(SEARCH("D",E129)))</formula>
    </cfRule>
    <cfRule type="containsText" dxfId="1065" priority="95" operator="containsText" text="C">
      <formula>NOT(ISERROR(SEARCH("C",E129)))</formula>
    </cfRule>
    <cfRule type="containsText" dxfId="1064" priority="96" operator="containsText" text="B">
      <formula>NOT(ISERROR(SEARCH("B",E129)))</formula>
    </cfRule>
    <cfRule type="containsText" dxfId="1063" priority="97" operator="containsText" text="A">
      <formula>NOT(ISERROR(SEARCH("A",E129)))</formula>
    </cfRule>
    <cfRule type="containsText" dxfId="1062" priority="98" operator="containsText" text="S">
      <formula>NOT(ISERROR(SEARCH("S",E129)))</formula>
    </cfRule>
  </conditionalFormatting>
  <conditionalFormatting sqref="S151">
    <cfRule type="containsText" dxfId="1061" priority="71" operator="containsText" text="F">
      <formula>NOT(ISERROR(SEARCH("F",S151)))</formula>
    </cfRule>
    <cfRule type="containsText" dxfId="1060" priority="72" operator="containsText" text="E">
      <formula>NOT(ISERROR(SEARCH("E",S151)))</formula>
    </cfRule>
    <cfRule type="containsText" dxfId="1059" priority="73" operator="containsText" text="D">
      <formula>NOT(ISERROR(SEARCH("D",S151)))</formula>
    </cfRule>
    <cfRule type="containsText" dxfId="1058" priority="74" operator="containsText" text="C">
      <formula>NOT(ISERROR(SEARCH("C",S151)))</formula>
    </cfRule>
    <cfRule type="containsText" dxfId="1057" priority="75" operator="containsText" text="B">
      <formula>NOT(ISERROR(SEARCH("B",S151)))</formula>
    </cfRule>
    <cfRule type="containsText" dxfId="1056" priority="76" operator="containsText" text="A">
      <formula>NOT(ISERROR(SEARCH("A",S151)))</formula>
    </cfRule>
    <cfRule type="containsText" dxfId="1055" priority="77" operator="containsText" text="S">
      <formula>NOT(ISERROR(SEARCH("S",S151)))</formula>
    </cfRule>
  </conditionalFormatting>
  <conditionalFormatting sqref="E151 G151 Q151 O151 M151 I151 K151">
    <cfRule type="containsText" dxfId="1054" priority="78" operator="containsText" text="F">
      <formula>NOT(ISERROR(SEARCH("F",E151)))</formula>
    </cfRule>
    <cfRule type="containsText" dxfId="1053" priority="79" operator="containsText" text="E">
      <formula>NOT(ISERROR(SEARCH("E",E151)))</formula>
    </cfRule>
    <cfRule type="containsText" dxfId="1052" priority="80" operator="containsText" text="D">
      <formula>NOT(ISERROR(SEARCH("D",E151)))</formula>
    </cfRule>
    <cfRule type="containsText" dxfId="1051" priority="81" operator="containsText" text="C">
      <formula>NOT(ISERROR(SEARCH("C",E151)))</formula>
    </cfRule>
    <cfRule type="containsText" dxfId="1050" priority="82" operator="containsText" text="B">
      <formula>NOT(ISERROR(SEARCH("B",E151)))</formula>
    </cfRule>
    <cfRule type="containsText" dxfId="1049" priority="83" operator="containsText" text="A">
      <formula>NOT(ISERROR(SEARCH("A",E151)))</formula>
    </cfRule>
    <cfRule type="containsText" dxfId="1048" priority="84" operator="containsText" text="S">
      <formula>NOT(ISERROR(SEARCH("S",E151)))</formula>
    </cfRule>
  </conditionalFormatting>
  <conditionalFormatting sqref="S162">
    <cfRule type="containsText" dxfId="1047" priority="57" operator="containsText" text="F">
      <formula>NOT(ISERROR(SEARCH("F",S162)))</formula>
    </cfRule>
    <cfRule type="containsText" dxfId="1046" priority="58" operator="containsText" text="E">
      <formula>NOT(ISERROR(SEARCH("E",S162)))</formula>
    </cfRule>
    <cfRule type="containsText" dxfId="1045" priority="59" operator="containsText" text="D">
      <formula>NOT(ISERROR(SEARCH("D",S162)))</formula>
    </cfRule>
    <cfRule type="containsText" dxfId="1044" priority="60" operator="containsText" text="C">
      <formula>NOT(ISERROR(SEARCH("C",S162)))</formula>
    </cfRule>
    <cfRule type="containsText" dxfId="1043" priority="61" operator="containsText" text="B">
      <formula>NOT(ISERROR(SEARCH("B",S162)))</formula>
    </cfRule>
    <cfRule type="containsText" dxfId="1042" priority="62" operator="containsText" text="A">
      <formula>NOT(ISERROR(SEARCH("A",S162)))</formula>
    </cfRule>
    <cfRule type="containsText" dxfId="1041" priority="63" operator="containsText" text="S">
      <formula>NOT(ISERROR(SEARCH("S",S162)))</formula>
    </cfRule>
  </conditionalFormatting>
  <conditionalFormatting sqref="E162 G162 Q162 O162 M162 I162 K162">
    <cfRule type="containsText" dxfId="1040" priority="64" operator="containsText" text="F">
      <formula>NOT(ISERROR(SEARCH("F",E162)))</formula>
    </cfRule>
    <cfRule type="containsText" dxfId="1039" priority="65" operator="containsText" text="E">
      <formula>NOT(ISERROR(SEARCH("E",E162)))</formula>
    </cfRule>
    <cfRule type="containsText" dxfId="1038" priority="66" operator="containsText" text="D">
      <formula>NOT(ISERROR(SEARCH("D",E162)))</formula>
    </cfRule>
    <cfRule type="containsText" dxfId="1037" priority="67" operator="containsText" text="C">
      <formula>NOT(ISERROR(SEARCH("C",E162)))</formula>
    </cfRule>
    <cfRule type="containsText" dxfId="1036" priority="68" operator="containsText" text="B">
      <formula>NOT(ISERROR(SEARCH("B",E162)))</formula>
    </cfRule>
    <cfRule type="containsText" dxfId="1035" priority="69" operator="containsText" text="A">
      <formula>NOT(ISERROR(SEARCH("A",E162)))</formula>
    </cfRule>
    <cfRule type="containsText" dxfId="1034" priority="70" operator="containsText" text="S">
      <formula>NOT(ISERROR(SEARCH("S",E162)))</formula>
    </cfRule>
  </conditionalFormatting>
  <conditionalFormatting sqref="S173">
    <cfRule type="containsText" dxfId="1033" priority="43" operator="containsText" text="F">
      <formula>NOT(ISERROR(SEARCH("F",S173)))</formula>
    </cfRule>
    <cfRule type="containsText" dxfId="1032" priority="44" operator="containsText" text="E">
      <formula>NOT(ISERROR(SEARCH("E",S173)))</formula>
    </cfRule>
    <cfRule type="containsText" dxfId="1031" priority="45" operator="containsText" text="D">
      <formula>NOT(ISERROR(SEARCH("D",S173)))</formula>
    </cfRule>
    <cfRule type="containsText" dxfId="1030" priority="46" operator="containsText" text="C">
      <formula>NOT(ISERROR(SEARCH("C",S173)))</formula>
    </cfRule>
    <cfRule type="containsText" dxfId="1029" priority="47" operator="containsText" text="B">
      <formula>NOT(ISERROR(SEARCH("B",S173)))</formula>
    </cfRule>
    <cfRule type="containsText" dxfId="1028" priority="48" operator="containsText" text="A">
      <formula>NOT(ISERROR(SEARCH("A",S173)))</formula>
    </cfRule>
    <cfRule type="containsText" dxfId="1027" priority="49" operator="containsText" text="S">
      <formula>NOT(ISERROR(SEARCH("S",S173)))</formula>
    </cfRule>
  </conditionalFormatting>
  <conditionalFormatting sqref="E173 G173 Q173 O173 M173 I173 K173">
    <cfRule type="containsText" dxfId="1026" priority="50" operator="containsText" text="F">
      <formula>NOT(ISERROR(SEARCH("F",E173)))</formula>
    </cfRule>
    <cfRule type="containsText" dxfId="1025" priority="51" operator="containsText" text="E">
      <formula>NOT(ISERROR(SEARCH("E",E173)))</formula>
    </cfRule>
    <cfRule type="containsText" dxfId="1024" priority="52" operator="containsText" text="D">
      <formula>NOT(ISERROR(SEARCH("D",E173)))</formula>
    </cfRule>
    <cfRule type="containsText" dxfId="1023" priority="53" operator="containsText" text="C">
      <formula>NOT(ISERROR(SEARCH("C",E173)))</formula>
    </cfRule>
    <cfRule type="containsText" dxfId="1022" priority="54" operator="containsText" text="B">
      <formula>NOT(ISERROR(SEARCH("B",E173)))</formula>
    </cfRule>
    <cfRule type="containsText" dxfId="1021" priority="55" operator="containsText" text="A">
      <formula>NOT(ISERROR(SEARCH("A",E173)))</formula>
    </cfRule>
    <cfRule type="containsText" dxfId="1020" priority="56" operator="containsText" text="S">
      <formula>NOT(ISERROR(SEARCH("S",E173)))</formula>
    </cfRule>
  </conditionalFormatting>
  <conditionalFormatting sqref="S193">
    <cfRule type="containsText" dxfId="1019" priority="29" operator="containsText" text="F">
      <formula>NOT(ISERROR(SEARCH("F",S193)))</formula>
    </cfRule>
    <cfRule type="containsText" dxfId="1018" priority="30" operator="containsText" text="E">
      <formula>NOT(ISERROR(SEARCH("E",S193)))</formula>
    </cfRule>
    <cfRule type="containsText" dxfId="1017" priority="31" operator="containsText" text="D">
      <formula>NOT(ISERROR(SEARCH("D",S193)))</formula>
    </cfRule>
    <cfRule type="containsText" dxfId="1016" priority="32" operator="containsText" text="C">
      <formula>NOT(ISERROR(SEARCH("C",S193)))</formula>
    </cfRule>
    <cfRule type="containsText" dxfId="1015" priority="33" operator="containsText" text="B">
      <formula>NOT(ISERROR(SEARCH("B",S193)))</formula>
    </cfRule>
    <cfRule type="containsText" dxfId="1014" priority="34" operator="containsText" text="A">
      <formula>NOT(ISERROR(SEARCH("A",S193)))</formula>
    </cfRule>
    <cfRule type="containsText" dxfId="1013" priority="35" operator="containsText" text="S">
      <formula>NOT(ISERROR(SEARCH("S",S193)))</formula>
    </cfRule>
  </conditionalFormatting>
  <conditionalFormatting sqref="E193 G193 Q193 O193 M193 I193 K193">
    <cfRule type="containsText" dxfId="1012" priority="36" operator="containsText" text="F">
      <formula>NOT(ISERROR(SEARCH("F",E193)))</formula>
    </cfRule>
    <cfRule type="containsText" dxfId="1011" priority="37" operator="containsText" text="E">
      <formula>NOT(ISERROR(SEARCH("E",E193)))</formula>
    </cfRule>
    <cfRule type="containsText" dxfId="1010" priority="38" operator="containsText" text="D">
      <formula>NOT(ISERROR(SEARCH("D",E193)))</formula>
    </cfRule>
    <cfRule type="containsText" dxfId="1009" priority="39" operator="containsText" text="C">
      <formula>NOT(ISERROR(SEARCH("C",E193)))</formula>
    </cfRule>
    <cfRule type="containsText" dxfId="1008" priority="40" operator="containsText" text="B">
      <formula>NOT(ISERROR(SEARCH("B",E193)))</formula>
    </cfRule>
    <cfRule type="containsText" dxfId="1007" priority="41" operator="containsText" text="A">
      <formula>NOT(ISERROR(SEARCH("A",E193)))</formula>
    </cfRule>
    <cfRule type="containsText" dxfId="1006" priority="42" operator="containsText" text="S">
      <formula>NOT(ISERROR(SEARCH("S",E193)))</formula>
    </cfRule>
  </conditionalFormatting>
  <conditionalFormatting sqref="S203">
    <cfRule type="containsText" dxfId="1005" priority="15" operator="containsText" text="F">
      <formula>NOT(ISERROR(SEARCH("F",S203)))</formula>
    </cfRule>
    <cfRule type="containsText" dxfId="1004" priority="16" operator="containsText" text="E">
      <formula>NOT(ISERROR(SEARCH("E",S203)))</formula>
    </cfRule>
    <cfRule type="containsText" dxfId="1003" priority="17" operator="containsText" text="D">
      <formula>NOT(ISERROR(SEARCH("D",S203)))</formula>
    </cfRule>
    <cfRule type="containsText" dxfId="1002" priority="18" operator="containsText" text="C">
      <formula>NOT(ISERROR(SEARCH("C",S203)))</formula>
    </cfRule>
    <cfRule type="containsText" dxfId="1001" priority="19" operator="containsText" text="B">
      <formula>NOT(ISERROR(SEARCH("B",S203)))</formula>
    </cfRule>
    <cfRule type="containsText" dxfId="1000" priority="20" operator="containsText" text="A">
      <formula>NOT(ISERROR(SEARCH("A",S203)))</formula>
    </cfRule>
    <cfRule type="containsText" dxfId="999" priority="21" operator="containsText" text="S">
      <formula>NOT(ISERROR(SEARCH("S",S203)))</formula>
    </cfRule>
  </conditionalFormatting>
  <conditionalFormatting sqref="E203 G203 Q203 O203 M203 I203 K203">
    <cfRule type="containsText" dxfId="998" priority="22" operator="containsText" text="F">
      <formula>NOT(ISERROR(SEARCH("F",E203)))</formula>
    </cfRule>
    <cfRule type="containsText" dxfId="997" priority="23" operator="containsText" text="E">
      <formula>NOT(ISERROR(SEARCH("E",E203)))</formula>
    </cfRule>
    <cfRule type="containsText" dxfId="996" priority="24" operator="containsText" text="D">
      <formula>NOT(ISERROR(SEARCH("D",E203)))</formula>
    </cfRule>
    <cfRule type="containsText" dxfId="995" priority="25" operator="containsText" text="C">
      <formula>NOT(ISERROR(SEARCH("C",E203)))</formula>
    </cfRule>
    <cfRule type="containsText" dxfId="994" priority="26" operator="containsText" text="B">
      <formula>NOT(ISERROR(SEARCH("B",E203)))</formula>
    </cfRule>
    <cfRule type="containsText" dxfId="993" priority="27" operator="containsText" text="A">
      <formula>NOT(ISERROR(SEARCH("A",E203)))</formula>
    </cfRule>
    <cfRule type="containsText" dxfId="992" priority="28" operator="containsText" text="S">
      <formula>NOT(ISERROR(SEARCH("S",E203)))</formula>
    </cfRule>
  </conditionalFormatting>
  <conditionalFormatting sqref="E213 G213 Q213 O213 M213 I213 K213">
    <cfRule type="containsText" dxfId="991" priority="8" operator="containsText" text="F">
      <formula>NOT(ISERROR(SEARCH("F",E213)))</formula>
    </cfRule>
    <cfRule type="containsText" dxfId="990" priority="9" operator="containsText" text="E">
      <formula>NOT(ISERROR(SEARCH("E",E213)))</formula>
    </cfRule>
    <cfRule type="containsText" dxfId="989" priority="10" operator="containsText" text="D">
      <formula>NOT(ISERROR(SEARCH("D",E213)))</formula>
    </cfRule>
    <cfRule type="containsText" dxfId="988" priority="11" operator="containsText" text="C">
      <formula>NOT(ISERROR(SEARCH("C",E213)))</formula>
    </cfRule>
    <cfRule type="containsText" dxfId="987" priority="12" operator="containsText" text="B">
      <formula>NOT(ISERROR(SEARCH("B",E213)))</formula>
    </cfRule>
    <cfRule type="containsText" dxfId="986" priority="13" operator="containsText" text="A">
      <formula>NOT(ISERROR(SEARCH("A",E213)))</formula>
    </cfRule>
    <cfRule type="containsText" dxfId="985" priority="14" operator="containsText" text="S">
      <formula>NOT(ISERROR(SEARCH("S",E213)))</formula>
    </cfRule>
  </conditionalFormatting>
  <pageMargins left="0.7" right="0.7" top="0.75" bottom="0.75" header="0.3" footer="0.3"/>
  <pageSetup orientation="portrait" horizontalDpi="4294967293"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BH400"/>
  <sheetViews>
    <sheetView workbookViewId="0"/>
  </sheetViews>
  <sheetFormatPr defaultColWidth="2.85546875" defaultRowHeight="15" x14ac:dyDescent="0.25"/>
  <sheetData>
    <row r="2" spans="2:17" x14ac:dyDescent="0.25">
      <c r="B2" s="46" t="s">
        <v>853</v>
      </c>
      <c r="C2" s="46"/>
      <c r="D2" s="46"/>
      <c r="E2" s="46"/>
      <c r="F2" s="46"/>
      <c r="G2" s="46"/>
      <c r="H2" s="46"/>
      <c r="I2" s="46"/>
      <c r="J2" s="46"/>
      <c r="K2" s="46"/>
      <c r="L2" s="46"/>
      <c r="M2" s="46"/>
      <c r="N2" s="46"/>
      <c r="O2" s="46"/>
      <c r="Q2" t="s">
        <v>833</v>
      </c>
    </row>
    <row r="3" spans="2:17" x14ac:dyDescent="0.25">
      <c r="B3" s="162" t="s">
        <v>854</v>
      </c>
      <c r="C3" s="163"/>
      <c r="D3" s="163"/>
      <c r="E3" s="163"/>
      <c r="F3" s="163"/>
      <c r="G3" s="163"/>
      <c r="H3" s="163"/>
      <c r="I3" s="163"/>
      <c r="J3" s="163"/>
      <c r="K3" s="163"/>
      <c r="L3" s="163"/>
      <c r="M3" s="163"/>
      <c r="N3" s="163"/>
      <c r="O3" s="164"/>
      <c r="Q3" t="s">
        <v>834</v>
      </c>
    </row>
    <row r="4" spans="2:17" x14ac:dyDescent="0.25">
      <c r="B4" s="168"/>
      <c r="C4" s="169"/>
      <c r="D4" s="169"/>
      <c r="E4" s="169"/>
      <c r="F4" s="169"/>
      <c r="G4" s="169"/>
      <c r="H4" s="169"/>
      <c r="I4" s="169"/>
      <c r="J4" s="169"/>
      <c r="K4" s="169"/>
      <c r="L4" s="169"/>
      <c r="M4" s="169"/>
      <c r="N4" s="169"/>
      <c r="O4" s="170"/>
      <c r="Q4" t="s">
        <v>835</v>
      </c>
    </row>
    <row r="5" spans="2:17" x14ac:dyDescent="0.25">
      <c r="B5" s="159" t="s">
        <v>13</v>
      </c>
      <c r="C5" s="159"/>
      <c r="D5" s="159" t="s">
        <v>15</v>
      </c>
      <c r="E5" s="159"/>
      <c r="F5" s="159" t="s">
        <v>16</v>
      </c>
      <c r="G5" s="159"/>
      <c r="H5" s="159" t="s">
        <v>19</v>
      </c>
      <c r="I5" s="159"/>
      <c r="J5" s="159" t="s">
        <v>822</v>
      </c>
      <c r="K5" s="159"/>
      <c r="L5" s="159" t="s">
        <v>824</v>
      </c>
      <c r="M5" s="159"/>
      <c r="N5" s="159" t="s">
        <v>826</v>
      </c>
      <c r="O5" s="159"/>
      <c r="Q5" t="s">
        <v>836</v>
      </c>
    </row>
    <row r="6" spans="2:17" x14ac:dyDescent="0.25">
      <c r="B6" s="158"/>
      <c r="C6" s="158"/>
      <c r="D6" s="158"/>
      <c r="E6" s="158"/>
      <c r="F6" s="158"/>
      <c r="G6" s="158"/>
      <c r="H6" s="158"/>
      <c r="I6" s="158"/>
      <c r="J6" s="158"/>
      <c r="K6" s="158"/>
      <c r="L6" s="158"/>
      <c r="M6" s="158"/>
      <c r="N6" s="158"/>
      <c r="O6" s="158"/>
      <c r="Q6" t="s">
        <v>837</v>
      </c>
    </row>
    <row r="7" spans="2:17" x14ac:dyDescent="0.25">
      <c r="B7" s="159" t="s">
        <v>14</v>
      </c>
      <c r="C7" s="159"/>
      <c r="D7" s="159" t="s">
        <v>17</v>
      </c>
      <c r="E7" s="159"/>
      <c r="F7" s="159" t="s">
        <v>18</v>
      </c>
      <c r="G7" s="159"/>
      <c r="H7" s="159" t="s">
        <v>20</v>
      </c>
      <c r="I7" s="159"/>
      <c r="J7" s="159" t="s">
        <v>823</v>
      </c>
      <c r="K7" s="159"/>
      <c r="L7" s="159" t="s">
        <v>825</v>
      </c>
      <c r="M7" s="159"/>
      <c r="N7" s="159" t="s">
        <v>827</v>
      </c>
      <c r="O7" s="159"/>
    </row>
    <row r="8" spans="2:17" x14ac:dyDescent="0.25">
      <c r="B8" s="158"/>
      <c r="C8" s="158"/>
      <c r="D8" s="158"/>
      <c r="E8" s="158"/>
      <c r="F8" s="158"/>
      <c r="G8" s="158"/>
      <c r="H8" s="158"/>
      <c r="I8" s="158"/>
      <c r="J8" s="158"/>
      <c r="K8" s="158"/>
      <c r="L8" s="158"/>
      <c r="M8" s="158"/>
      <c r="N8" s="158"/>
      <c r="O8" s="158"/>
      <c r="Q8" t="s">
        <v>838</v>
      </c>
    </row>
    <row r="9" spans="2:17" x14ac:dyDescent="0.25">
      <c r="B9" s="154" t="s">
        <v>828</v>
      </c>
      <c r="C9" s="154"/>
      <c r="D9" s="154"/>
      <c r="E9" s="154"/>
      <c r="F9" s="156"/>
      <c r="G9" s="156"/>
      <c r="H9" s="156"/>
      <c r="I9" s="156"/>
      <c r="J9" s="156"/>
      <c r="K9" s="156"/>
      <c r="L9" s="156"/>
      <c r="M9" s="156"/>
      <c r="N9" s="156"/>
      <c r="O9" s="156"/>
      <c r="Q9" t="s">
        <v>839</v>
      </c>
    </row>
    <row r="10" spans="2:17" x14ac:dyDescent="0.25">
      <c r="B10" s="148" t="s">
        <v>829</v>
      </c>
      <c r="C10" s="148"/>
      <c r="D10" s="148"/>
      <c r="E10" s="148"/>
      <c r="F10" s="150"/>
      <c r="G10" s="150"/>
      <c r="H10" s="150"/>
      <c r="I10" s="150"/>
      <c r="J10" s="150"/>
      <c r="K10" s="150"/>
      <c r="L10" s="150"/>
      <c r="M10" s="150"/>
      <c r="N10" s="150"/>
      <c r="O10" s="150"/>
      <c r="Q10" t="s">
        <v>840</v>
      </c>
    </row>
    <row r="11" spans="2:17" x14ac:dyDescent="0.25">
      <c r="B11" s="154" t="s">
        <v>830</v>
      </c>
      <c r="C11" s="154"/>
      <c r="D11" s="154"/>
      <c r="E11" s="154"/>
      <c r="F11" s="156"/>
      <c r="G11" s="156"/>
      <c r="H11" s="156"/>
      <c r="I11" s="156"/>
      <c r="J11" s="156"/>
      <c r="K11" s="156"/>
      <c r="L11" s="156"/>
      <c r="M11" s="156"/>
      <c r="N11" s="156"/>
      <c r="O11" s="156"/>
    </row>
    <row r="12" spans="2:17" x14ac:dyDescent="0.25">
      <c r="B12" s="148" t="s">
        <v>831</v>
      </c>
      <c r="C12" s="148"/>
      <c r="D12" s="148"/>
      <c r="E12" s="148"/>
      <c r="F12" s="150"/>
      <c r="G12" s="150"/>
      <c r="H12" s="150"/>
      <c r="I12" s="150"/>
      <c r="J12" s="150"/>
      <c r="K12" s="150"/>
      <c r="L12" s="150"/>
      <c r="M12" s="150"/>
      <c r="N12" s="150"/>
      <c r="O12" s="150"/>
      <c r="Q12" t="s">
        <v>841</v>
      </c>
    </row>
    <row r="13" spans="2:17" x14ac:dyDescent="0.25">
      <c r="B13" s="162" t="s">
        <v>855</v>
      </c>
      <c r="C13" s="163"/>
      <c r="D13" s="163"/>
      <c r="E13" s="163"/>
      <c r="F13" s="163"/>
      <c r="G13" s="163"/>
      <c r="H13" s="163"/>
      <c r="I13" s="163"/>
      <c r="J13" s="163"/>
      <c r="K13" s="163"/>
      <c r="L13" s="163"/>
      <c r="M13" s="163"/>
      <c r="N13" s="163"/>
      <c r="O13" s="164"/>
      <c r="Q13" t="s">
        <v>842</v>
      </c>
    </row>
    <row r="14" spans="2:17" x14ac:dyDescent="0.25">
      <c r="B14" s="165"/>
      <c r="C14" s="166"/>
      <c r="D14" s="166"/>
      <c r="E14" s="166"/>
      <c r="F14" s="166"/>
      <c r="G14" s="166"/>
      <c r="H14" s="166"/>
      <c r="I14" s="166"/>
      <c r="J14" s="166"/>
      <c r="K14" s="166"/>
      <c r="L14" s="166"/>
      <c r="M14" s="166"/>
      <c r="N14" s="166"/>
      <c r="O14" s="167"/>
      <c r="Q14" t="s">
        <v>843</v>
      </c>
    </row>
    <row r="15" spans="2:17" x14ac:dyDescent="0.25">
      <c r="B15" s="165"/>
      <c r="C15" s="166"/>
      <c r="D15" s="166"/>
      <c r="E15" s="166"/>
      <c r="F15" s="166"/>
      <c r="G15" s="166"/>
      <c r="H15" s="166"/>
      <c r="I15" s="166"/>
      <c r="J15" s="166"/>
      <c r="K15" s="166"/>
      <c r="L15" s="166"/>
      <c r="M15" s="166"/>
      <c r="N15" s="166"/>
      <c r="O15" s="167"/>
      <c r="Q15" t="s">
        <v>844</v>
      </c>
    </row>
    <row r="16" spans="2:17" x14ac:dyDescent="0.25">
      <c r="B16" s="165"/>
      <c r="C16" s="166"/>
      <c r="D16" s="166"/>
      <c r="E16" s="166"/>
      <c r="F16" s="166"/>
      <c r="G16" s="166"/>
      <c r="H16" s="166"/>
      <c r="I16" s="166"/>
      <c r="J16" s="166"/>
      <c r="K16" s="166"/>
      <c r="L16" s="166"/>
      <c r="M16" s="166"/>
      <c r="N16" s="166"/>
      <c r="O16" s="167"/>
      <c r="Q16" t="s">
        <v>845</v>
      </c>
    </row>
    <row r="17" spans="2:17" x14ac:dyDescent="0.25">
      <c r="B17" s="165"/>
      <c r="C17" s="166"/>
      <c r="D17" s="166"/>
      <c r="E17" s="166"/>
      <c r="F17" s="166"/>
      <c r="G17" s="166"/>
      <c r="H17" s="166"/>
      <c r="I17" s="166"/>
      <c r="J17" s="166"/>
      <c r="K17" s="166"/>
      <c r="L17" s="166"/>
      <c r="M17" s="166"/>
      <c r="N17" s="166"/>
      <c r="O17" s="167"/>
      <c r="Q17" t="s">
        <v>846</v>
      </c>
    </row>
    <row r="18" spans="2:17" x14ac:dyDescent="0.25">
      <c r="B18" s="165"/>
      <c r="C18" s="166"/>
      <c r="D18" s="166"/>
      <c r="E18" s="166"/>
      <c r="F18" s="166"/>
      <c r="G18" s="166"/>
      <c r="H18" s="166"/>
      <c r="I18" s="166"/>
      <c r="J18" s="166"/>
      <c r="K18" s="166"/>
      <c r="L18" s="166"/>
      <c r="M18" s="166"/>
      <c r="N18" s="166"/>
      <c r="O18" s="167"/>
      <c r="Q18" t="s">
        <v>847</v>
      </c>
    </row>
    <row r="19" spans="2:17" x14ac:dyDescent="0.25">
      <c r="B19" s="165"/>
      <c r="C19" s="166"/>
      <c r="D19" s="166"/>
      <c r="E19" s="166"/>
      <c r="F19" s="166"/>
      <c r="G19" s="166"/>
      <c r="H19" s="166"/>
      <c r="I19" s="166"/>
      <c r="J19" s="166"/>
      <c r="K19" s="166"/>
      <c r="L19" s="166"/>
      <c r="M19" s="166"/>
      <c r="N19" s="166"/>
      <c r="O19" s="167"/>
    </row>
    <row r="20" spans="2:17" x14ac:dyDescent="0.25">
      <c r="B20" s="165"/>
      <c r="C20" s="166"/>
      <c r="D20" s="166"/>
      <c r="E20" s="166"/>
      <c r="F20" s="166"/>
      <c r="G20" s="166"/>
      <c r="H20" s="166"/>
      <c r="I20" s="166"/>
      <c r="J20" s="166"/>
      <c r="K20" s="166"/>
      <c r="L20" s="166"/>
      <c r="M20" s="166"/>
      <c r="N20" s="166"/>
      <c r="O20" s="167"/>
      <c r="Q20" t="s">
        <v>848</v>
      </c>
    </row>
    <row r="21" spans="2:17" x14ac:dyDescent="0.25">
      <c r="B21" s="168"/>
      <c r="C21" s="169"/>
      <c r="D21" s="169"/>
      <c r="E21" s="169"/>
      <c r="F21" s="169"/>
      <c r="G21" s="169"/>
      <c r="H21" s="169"/>
      <c r="I21" s="169"/>
      <c r="J21" s="169"/>
      <c r="K21" s="169"/>
      <c r="L21" s="169"/>
      <c r="M21" s="169"/>
      <c r="N21" s="169"/>
      <c r="O21" s="170"/>
      <c r="Q21" t="s">
        <v>849</v>
      </c>
    </row>
    <row r="22" spans="2:17" x14ac:dyDescent="0.25">
      <c r="B22" s="162" t="s">
        <v>856</v>
      </c>
      <c r="C22" s="163"/>
      <c r="D22" s="163"/>
      <c r="E22" s="163"/>
      <c r="F22" s="163"/>
      <c r="G22" s="163"/>
      <c r="H22" s="163"/>
      <c r="I22" s="163"/>
      <c r="J22" s="163"/>
      <c r="K22" s="163"/>
      <c r="L22" s="163"/>
      <c r="M22" s="163"/>
      <c r="N22" s="163"/>
      <c r="O22" s="164"/>
      <c r="Q22" t="s">
        <v>850</v>
      </c>
    </row>
    <row r="23" spans="2:17" x14ac:dyDescent="0.25">
      <c r="B23" s="168"/>
      <c r="C23" s="169"/>
      <c r="D23" s="169"/>
      <c r="E23" s="169"/>
      <c r="F23" s="169"/>
      <c r="G23" s="169"/>
      <c r="H23" s="169"/>
      <c r="I23" s="169"/>
      <c r="J23" s="169"/>
      <c r="K23" s="169"/>
      <c r="L23" s="169"/>
      <c r="M23" s="169"/>
      <c r="N23" s="169"/>
      <c r="O23" s="170"/>
      <c r="Q23" t="s">
        <v>851</v>
      </c>
    </row>
    <row r="24" spans="2:17" x14ac:dyDescent="0.25">
      <c r="B24" s="27"/>
      <c r="C24" s="27"/>
      <c r="D24" s="27"/>
      <c r="E24" s="27"/>
      <c r="F24" s="27"/>
      <c r="G24" s="27"/>
      <c r="H24" s="27"/>
      <c r="I24" s="27"/>
      <c r="J24" s="27"/>
      <c r="K24" s="27"/>
      <c r="L24" s="27"/>
      <c r="M24" s="27"/>
      <c r="N24" s="27"/>
      <c r="O24" s="27"/>
    </row>
    <row r="25" spans="2:17" x14ac:dyDescent="0.25">
      <c r="B25" s="38" t="s">
        <v>880</v>
      </c>
      <c r="C25" s="27"/>
      <c r="D25" s="27"/>
      <c r="E25" s="27"/>
      <c r="F25" s="27"/>
      <c r="G25" s="27"/>
      <c r="H25" s="27"/>
      <c r="I25" s="27"/>
      <c r="J25" s="27"/>
      <c r="K25" s="27"/>
      <c r="L25" s="27"/>
      <c r="M25" s="27"/>
      <c r="N25" s="27"/>
      <c r="O25" s="27"/>
    </row>
    <row r="26" spans="2:17" x14ac:dyDescent="0.25">
      <c r="B26" s="38" t="s">
        <v>1033</v>
      </c>
      <c r="C26" s="27"/>
      <c r="D26" s="27"/>
      <c r="E26" s="27"/>
      <c r="F26" s="27"/>
      <c r="G26" s="27"/>
      <c r="H26" s="27"/>
      <c r="I26" s="27"/>
      <c r="J26" s="27"/>
      <c r="K26" s="27"/>
      <c r="L26" s="27"/>
      <c r="M26" s="27"/>
      <c r="N26" s="27"/>
      <c r="O26" s="27"/>
    </row>
    <row r="27" spans="2:17" x14ac:dyDescent="0.25">
      <c r="B27" s="38" t="s">
        <v>881</v>
      </c>
      <c r="C27" s="27"/>
      <c r="D27" s="27"/>
      <c r="E27" s="27"/>
      <c r="F27" s="27"/>
      <c r="G27" s="27"/>
      <c r="H27" s="27"/>
      <c r="I27" s="27"/>
      <c r="J27" s="27"/>
      <c r="K27" s="27"/>
      <c r="L27" s="27"/>
      <c r="M27" s="27"/>
      <c r="N27" s="27"/>
      <c r="O27" s="27"/>
    </row>
    <row r="28" spans="2:17" x14ac:dyDescent="0.25">
      <c r="B28" s="38"/>
      <c r="C28" s="27"/>
      <c r="D28" s="27"/>
      <c r="E28" s="27"/>
      <c r="F28" s="27"/>
      <c r="G28" s="27"/>
      <c r="H28" s="27"/>
      <c r="I28" s="27"/>
      <c r="J28" s="27"/>
      <c r="K28" s="27"/>
      <c r="L28" s="27"/>
      <c r="M28" s="27"/>
      <c r="N28" s="27"/>
      <c r="O28" s="27"/>
    </row>
    <row r="29" spans="2:17" x14ac:dyDescent="0.25">
      <c r="B29" s="38" t="s">
        <v>1034</v>
      </c>
      <c r="C29" s="27"/>
      <c r="D29" s="27"/>
      <c r="E29" s="27"/>
      <c r="F29" s="27"/>
      <c r="G29" s="27"/>
      <c r="H29" s="27"/>
      <c r="I29" s="27"/>
      <c r="J29" s="27"/>
      <c r="K29" s="27"/>
      <c r="L29" s="27"/>
      <c r="M29" s="27"/>
      <c r="N29" s="27"/>
      <c r="O29" s="27"/>
    </row>
    <row r="30" spans="2:17" x14ac:dyDescent="0.25">
      <c r="B30" s="38" t="s">
        <v>882</v>
      </c>
      <c r="C30" s="27"/>
      <c r="D30" s="27"/>
      <c r="E30" s="27"/>
      <c r="F30" s="27"/>
      <c r="G30" s="27"/>
      <c r="H30" s="27"/>
      <c r="I30" s="27"/>
      <c r="J30" s="27"/>
      <c r="K30" s="27"/>
      <c r="L30" s="27"/>
      <c r="M30" s="27"/>
      <c r="N30" s="27"/>
      <c r="O30" s="27"/>
    </row>
    <row r="31" spans="2:17" x14ac:dyDescent="0.25">
      <c r="B31" s="38" t="s">
        <v>883</v>
      </c>
      <c r="C31" s="27"/>
      <c r="D31" s="27"/>
      <c r="E31" s="27"/>
      <c r="F31" s="27"/>
      <c r="G31" s="27"/>
      <c r="H31" s="27"/>
      <c r="I31" s="27"/>
      <c r="J31" s="27"/>
      <c r="K31" s="27"/>
      <c r="L31" s="27"/>
      <c r="M31" s="27"/>
      <c r="N31" s="27"/>
      <c r="O31" s="27"/>
    </row>
    <row r="33" spans="2:6" x14ac:dyDescent="0.25">
      <c r="B33" t="s">
        <v>852</v>
      </c>
    </row>
    <row r="35" spans="2:6" x14ac:dyDescent="0.25">
      <c r="B35" s="3"/>
      <c r="C35" s="53" t="s">
        <v>13</v>
      </c>
      <c r="D35" s="53"/>
      <c r="E35" s="3"/>
      <c r="F35" t="s">
        <v>857</v>
      </c>
    </row>
    <row r="36" spans="2:6" x14ac:dyDescent="0.25">
      <c r="B36" s="3"/>
      <c r="C36" s="53" t="s">
        <v>14</v>
      </c>
      <c r="D36" s="53"/>
      <c r="E36" s="3"/>
      <c r="F36" t="s">
        <v>858</v>
      </c>
    </row>
    <row r="37" spans="2:6" x14ac:dyDescent="0.25">
      <c r="B37" s="3"/>
      <c r="C37" s="53" t="s">
        <v>15</v>
      </c>
      <c r="D37" s="53"/>
      <c r="E37" s="3"/>
      <c r="F37" t="s">
        <v>859</v>
      </c>
    </row>
    <row r="38" spans="2:6" x14ac:dyDescent="0.25">
      <c r="B38" s="3"/>
      <c r="C38" s="53" t="s">
        <v>17</v>
      </c>
      <c r="D38" s="53"/>
      <c r="E38" s="3"/>
      <c r="F38" t="s">
        <v>860</v>
      </c>
    </row>
    <row r="39" spans="2:6" x14ac:dyDescent="0.25">
      <c r="B39" s="3"/>
      <c r="C39" s="53" t="s">
        <v>16</v>
      </c>
      <c r="D39" s="53"/>
      <c r="E39" s="3"/>
      <c r="F39" t="s">
        <v>861</v>
      </c>
    </row>
    <row r="40" spans="2:6" x14ac:dyDescent="0.25">
      <c r="B40" s="3"/>
      <c r="C40" s="53" t="s">
        <v>18</v>
      </c>
      <c r="D40" s="53"/>
      <c r="E40" s="3"/>
      <c r="F40" t="s">
        <v>862</v>
      </c>
    </row>
    <row r="41" spans="2:6" x14ac:dyDescent="0.25">
      <c r="B41" s="3"/>
      <c r="C41" s="53" t="s">
        <v>19</v>
      </c>
      <c r="D41" s="53"/>
      <c r="E41" s="3"/>
      <c r="F41" t="s">
        <v>863</v>
      </c>
    </row>
    <row r="42" spans="2:6" x14ac:dyDescent="0.25">
      <c r="B42" s="3"/>
      <c r="C42" s="53" t="s">
        <v>20</v>
      </c>
      <c r="D42" s="53"/>
      <c r="E42" s="3"/>
      <c r="F42" t="s">
        <v>864</v>
      </c>
    </row>
    <row r="43" spans="2:6" x14ac:dyDescent="0.25">
      <c r="B43" s="3"/>
      <c r="C43" s="53" t="s">
        <v>822</v>
      </c>
      <c r="D43" s="53"/>
      <c r="E43" s="3"/>
      <c r="F43" t="s">
        <v>884</v>
      </c>
    </row>
    <row r="44" spans="2:6" x14ac:dyDescent="0.25">
      <c r="B44" s="3"/>
      <c r="C44" s="53" t="s">
        <v>823</v>
      </c>
      <c r="D44" s="53"/>
      <c r="E44" s="3"/>
      <c r="F44" t="s">
        <v>1035</v>
      </c>
    </row>
    <row r="45" spans="2:6" x14ac:dyDescent="0.25">
      <c r="B45" s="3"/>
      <c r="C45" s="53" t="s">
        <v>824</v>
      </c>
      <c r="D45" s="53"/>
      <c r="E45" s="3"/>
      <c r="F45" t="s">
        <v>865</v>
      </c>
    </row>
    <row r="46" spans="2:6" x14ac:dyDescent="0.25">
      <c r="B46" s="3"/>
      <c r="C46" s="53" t="s">
        <v>825</v>
      </c>
      <c r="D46" s="53"/>
      <c r="E46" s="3"/>
      <c r="F46" t="s">
        <v>1036</v>
      </c>
    </row>
    <row r="47" spans="2:6" x14ac:dyDescent="0.25">
      <c r="B47" s="3"/>
      <c r="C47" s="53" t="s">
        <v>826</v>
      </c>
      <c r="D47" s="53"/>
      <c r="E47" s="3"/>
      <c r="F47" t="s">
        <v>866</v>
      </c>
    </row>
    <row r="48" spans="2:6" x14ac:dyDescent="0.25">
      <c r="B48" s="3"/>
      <c r="C48" s="53" t="s">
        <v>827</v>
      </c>
      <c r="D48" s="53"/>
      <c r="E48" s="3"/>
      <c r="F48" t="s">
        <v>867</v>
      </c>
    </row>
    <row r="49" spans="2:60" x14ac:dyDescent="0.25">
      <c r="B49" s="53" t="s">
        <v>828</v>
      </c>
      <c r="C49" s="53"/>
      <c r="D49" s="53"/>
      <c r="E49" s="53"/>
      <c r="F49" t="s">
        <v>868</v>
      </c>
    </row>
    <row r="50" spans="2:60" x14ac:dyDescent="0.25">
      <c r="B50" s="53" t="s">
        <v>829</v>
      </c>
      <c r="C50" s="53"/>
      <c r="D50" s="53"/>
      <c r="E50" s="53"/>
      <c r="F50" t="s">
        <v>869</v>
      </c>
    </row>
    <row r="51" spans="2:60" x14ac:dyDescent="0.25">
      <c r="B51" s="53" t="s">
        <v>830</v>
      </c>
      <c r="C51" s="53"/>
      <c r="D51" s="53"/>
      <c r="E51" s="53"/>
      <c r="F51" t="s">
        <v>1037</v>
      </c>
    </row>
    <row r="52" spans="2:60" x14ac:dyDescent="0.25">
      <c r="B52" s="53" t="s">
        <v>831</v>
      </c>
      <c r="C52" s="53"/>
      <c r="D52" s="53"/>
      <c r="E52" s="53"/>
      <c r="F52" t="s">
        <v>870</v>
      </c>
    </row>
    <row r="54" spans="2:60" x14ac:dyDescent="0.25">
      <c r="B54" s="139" t="s">
        <v>140</v>
      </c>
      <c r="C54" s="139"/>
      <c r="D54" s="139"/>
      <c r="E54" s="139"/>
      <c r="F54" s="139"/>
      <c r="G54" s="139"/>
      <c r="H54" s="139"/>
      <c r="I54" s="139"/>
      <c r="J54" s="139"/>
      <c r="K54" s="139"/>
      <c r="L54" s="139"/>
      <c r="M54" s="139"/>
      <c r="N54" s="139"/>
      <c r="O54" s="139"/>
    </row>
    <row r="55" spans="2:60" x14ac:dyDescent="0.25">
      <c r="B55" s="139"/>
      <c r="C55" s="139"/>
      <c r="D55" s="139"/>
      <c r="E55" s="139"/>
      <c r="F55" s="139"/>
      <c r="G55" s="139"/>
      <c r="H55" s="139"/>
      <c r="I55" s="139"/>
      <c r="J55" s="139"/>
      <c r="K55" s="139"/>
      <c r="L55" s="139"/>
      <c r="M55" s="139"/>
      <c r="N55" s="139"/>
      <c r="O55" s="139"/>
    </row>
    <row r="56" spans="2:60" x14ac:dyDescent="0.25">
      <c r="B56" t="s">
        <v>1024</v>
      </c>
    </row>
    <row r="57" spans="2:60" x14ac:dyDescent="0.25">
      <c r="B57" t="s">
        <v>878</v>
      </c>
    </row>
    <row r="59" spans="2:60" x14ac:dyDescent="0.25">
      <c r="B59" s="46" t="s">
        <v>872</v>
      </c>
      <c r="C59" s="46"/>
      <c r="D59" s="46"/>
      <c r="E59" s="46"/>
      <c r="F59" s="46"/>
      <c r="G59" s="46"/>
      <c r="H59" s="46"/>
      <c r="I59" s="46"/>
      <c r="J59" s="46"/>
      <c r="K59" s="46"/>
      <c r="L59" s="46"/>
      <c r="M59" s="46"/>
      <c r="N59" s="46"/>
      <c r="O59" s="46"/>
      <c r="Q59" s="46" t="s">
        <v>871</v>
      </c>
      <c r="R59" s="46"/>
      <c r="S59" s="46"/>
      <c r="T59" s="46"/>
      <c r="U59" s="46"/>
      <c r="V59" s="46"/>
      <c r="W59" s="46"/>
      <c r="X59" s="46"/>
      <c r="Y59" s="46"/>
      <c r="Z59" s="46"/>
      <c r="AA59" s="46"/>
      <c r="AB59" s="46"/>
      <c r="AC59" s="46"/>
      <c r="AD59" s="46"/>
      <c r="AF59" s="161" t="s">
        <v>875</v>
      </c>
      <c r="AG59" s="161"/>
      <c r="AH59" s="161"/>
      <c r="AI59" s="161"/>
      <c r="AJ59" s="161"/>
      <c r="AK59" s="161"/>
      <c r="AL59" s="161"/>
      <c r="AM59" s="161"/>
      <c r="AN59" s="161"/>
      <c r="AO59" s="161"/>
      <c r="AP59" s="161"/>
      <c r="AQ59" s="161"/>
      <c r="AR59" s="161"/>
      <c r="AS59" s="161"/>
      <c r="AU59" s="161" t="s">
        <v>879</v>
      </c>
      <c r="AV59" s="161"/>
      <c r="AW59" s="161"/>
      <c r="AX59" s="161"/>
      <c r="AY59" s="161"/>
      <c r="AZ59" s="161"/>
      <c r="BA59" s="161"/>
      <c r="BB59" s="161"/>
      <c r="BC59" s="161"/>
      <c r="BD59" s="161"/>
      <c r="BE59" s="161"/>
      <c r="BF59" s="161"/>
      <c r="BG59" s="161"/>
      <c r="BH59" s="161"/>
    </row>
    <row r="60" spans="2:60" ht="15" customHeight="1" x14ac:dyDescent="0.25">
      <c r="B60" s="141" t="s">
        <v>874</v>
      </c>
      <c r="C60" s="142"/>
      <c r="D60" s="142"/>
      <c r="E60" s="142"/>
      <c r="F60" s="142"/>
      <c r="G60" s="142"/>
      <c r="H60" s="142"/>
      <c r="I60" s="142"/>
      <c r="J60" s="142"/>
      <c r="K60" s="142"/>
      <c r="L60" s="142"/>
      <c r="M60" s="142"/>
      <c r="N60" s="142"/>
      <c r="O60" s="143"/>
      <c r="Q60" s="141" t="s">
        <v>873</v>
      </c>
      <c r="R60" s="142"/>
      <c r="S60" s="142"/>
      <c r="T60" s="142"/>
      <c r="U60" s="142"/>
      <c r="V60" s="142"/>
      <c r="W60" s="142"/>
      <c r="X60" s="142"/>
      <c r="Y60" s="142"/>
      <c r="Z60" s="142"/>
      <c r="AA60" s="142"/>
      <c r="AB60" s="142"/>
      <c r="AC60" s="142"/>
      <c r="AD60" s="143"/>
      <c r="AF60" s="141" t="s">
        <v>876</v>
      </c>
      <c r="AG60" s="142"/>
      <c r="AH60" s="142"/>
      <c r="AI60" s="142"/>
      <c r="AJ60" s="142"/>
      <c r="AK60" s="142"/>
      <c r="AL60" s="142"/>
      <c r="AM60" s="142"/>
      <c r="AN60" s="142"/>
      <c r="AO60" s="142"/>
      <c r="AP60" s="142"/>
      <c r="AQ60" s="142"/>
      <c r="AR60" s="142"/>
      <c r="AS60" s="143"/>
      <c r="AU60" s="141" t="s">
        <v>877</v>
      </c>
      <c r="AV60" s="142"/>
      <c r="AW60" s="142"/>
      <c r="AX60" s="142"/>
      <c r="AY60" s="142"/>
      <c r="AZ60" s="142"/>
      <c r="BA60" s="142"/>
      <c r="BB60" s="142"/>
      <c r="BC60" s="142"/>
      <c r="BD60" s="142"/>
      <c r="BE60" s="142"/>
      <c r="BF60" s="142"/>
      <c r="BG60" s="142"/>
      <c r="BH60" s="143"/>
    </row>
    <row r="61" spans="2:60" x14ac:dyDescent="0.25">
      <c r="B61" s="144"/>
      <c r="C61" s="145"/>
      <c r="D61" s="145"/>
      <c r="E61" s="145"/>
      <c r="F61" s="145"/>
      <c r="G61" s="145"/>
      <c r="H61" s="145"/>
      <c r="I61" s="145"/>
      <c r="J61" s="145"/>
      <c r="K61" s="145"/>
      <c r="L61" s="145"/>
      <c r="M61" s="145"/>
      <c r="N61" s="145"/>
      <c r="O61" s="146"/>
      <c r="Q61" s="144"/>
      <c r="R61" s="145"/>
      <c r="S61" s="145"/>
      <c r="T61" s="145"/>
      <c r="U61" s="145"/>
      <c r="V61" s="145"/>
      <c r="W61" s="145"/>
      <c r="X61" s="145"/>
      <c r="Y61" s="145"/>
      <c r="Z61" s="145"/>
      <c r="AA61" s="145"/>
      <c r="AB61" s="145"/>
      <c r="AC61" s="145"/>
      <c r="AD61" s="146"/>
      <c r="AF61" s="144"/>
      <c r="AG61" s="145"/>
      <c r="AH61" s="145"/>
      <c r="AI61" s="145"/>
      <c r="AJ61" s="145"/>
      <c r="AK61" s="145"/>
      <c r="AL61" s="145"/>
      <c r="AM61" s="145"/>
      <c r="AN61" s="145"/>
      <c r="AO61" s="145"/>
      <c r="AP61" s="145"/>
      <c r="AQ61" s="145"/>
      <c r="AR61" s="145"/>
      <c r="AS61" s="146"/>
      <c r="AU61" s="144"/>
      <c r="AV61" s="145"/>
      <c r="AW61" s="145"/>
      <c r="AX61" s="145"/>
      <c r="AY61" s="145"/>
      <c r="AZ61" s="145"/>
      <c r="BA61" s="145"/>
      <c r="BB61" s="145"/>
      <c r="BC61" s="145"/>
      <c r="BD61" s="145"/>
      <c r="BE61" s="145"/>
      <c r="BF61" s="145"/>
      <c r="BG61" s="145"/>
      <c r="BH61" s="146"/>
    </row>
    <row r="62" spans="2:60" x14ac:dyDescent="0.25">
      <c r="B62" s="159" t="s">
        <v>13</v>
      </c>
      <c r="C62" s="159"/>
      <c r="D62" s="159" t="s">
        <v>15</v>
      </c>
      <c r="E62" s="159"/>
      <c r="F62" s="159" t="s">
        <v>16</v>
      </c>
      <c r="G62" s="159"/>
      <c r="H62" s="159" t="s">
        <v>19</v>
      </c>
      <c r="I62" s="159"/>
      <c r="J62" s="159" t="s">
        <v>822</v>
      </c>
      <c r="K62" s="159"/>
      <c r="L62" s="159" t="s">
        <v>824</v>
      </c>
      <c r="M62" s="159"/>
      <c r="N62" s="159" t="s">
        <v>826</v>
      </c>
      <c r="O62" s="159"/>
      <c r="Q62" s="159" t="s">
        <v>13</v>
      </c>
      <c r="R62" s="159"/>
      <c r="S62" s="159" t="s">
        <v>15</v>
      </c>
      <c r="T62" s="159"/>
      <c r="U62" s="159" t="s">
        <v>16</v>
      </c>
      <c r="V62" s="159"/>
      <c r="W62" s="159" t="s">
        <v>19</v>
      </c>
      <c r="X62" s="159"/>
      <c r="Y62" s="159" t="s">
        <v>822</v>
      </c>
      <c r="Z62" s="159"/>
      <c r="AA62" s="159" t="s">
        <v>824</v>
      </c>
      <c r="AB62" s="159"/>
      <c r="AC62" s="159" t="s">
        <v>826</v>
      </c>
      <c r="AD62" s="159"/>
      <c r="AF62" s="159" t="s">
        <v>13</v>
      </c>
      <c r="AG62" s="159"/>
      <c r="AH62" s="159" t="s">
        <v>15</v>
      </c>
      <c r="AI62" s="159"/>
      <c r="AJ62" s="159" t="s">
        <v>16</v>
      </c>
      <c r="AK62" s="159"/>
      <c r="AL62" s="159" t="s">
        <v>19</v>
      </c>
      <c r="AM62" s="159"/>
      <c r="AN62" s="159" t="s">
        <v>822</v>
      </c>
      <c r="AO62" s="159"/>
      <c r="AP62" s="159" t="s">
        <v>824</v>
      </c>
      <c r="AQ62" s="159"/>
      <c r="AR62" s="159" t="s">
        <v>826</v>
      </c>
      <c r="AS62" s="159"/>
      <c r="AU62" s="159" t="s">
        <v>13</v>
      </c>
      <c r="AV62" s="159"/>
      <c r="AW62" s="159" t="s">
        <v>15</v>
      </c>
      <c r="AX62" s="159"/>
      <c r="AY62" s="159" t="s">
        <v>16</v>
      </c>
      <c r="AZ62" s="159"/>
      <c r="BA62" s="159" t="s">
        <v>19</v>
      </c>
      <c r="BB62" s="159"/>
      <c r="BC62" s="159" t="s">
        <v>822</v>
      </c>
      <c r="BD62" s="159"/>
      <c r="BE62" s="159" t="s">
        <v>824</v>
      </c>
      <c r="BF62" s="159"/>
      <c r="BG62" s="159" t="s">
        <v>826</v>
      </c>
      <c r="BH62" s="159"/>
    </row>
    <row r="63" spans="2:60" x14ac:dyDescent="0.25">
      <c r="B63" s="158"/>
      <c r="C63" s="158"/>
      <c r="D63" s="157">
        <v>1.25</v>
      </c>
      <c r="E63" s="158"/>
      <c r="F63" s="157">
        <v>-0.25</v>
      </c>
      <c r="G63" s="158"/>
      <c r="H63" s="158"/>
      <c r="I63" s="158"/>
      <c r="J63" s="157">
        <v>0.15</v>
      </c>
      <c r="K63" s="158"/>
      <c r="L63" s="157">
        <v>0.33</v>
      </c>
      <c r="M63" s="158"/>
      <c r="N63" s="158"/>
      <c r="O63" s="158"/>
      <c r="Q63" s="158"/>
      <c r="R63" s="158"/>
      <c r="S63" s="157">
        <v>1.25</v>
      </c>
      <c r="T63" s="158"/>
      <c r="U63" s="157">
        <v>-0.1</v>
      </c>
      <c r="V63" s="158"/>
      <c r="W63" s="158"/>
      <c r="X63" s="158"/>
      <c r="Y63" s="157">
        <v>0.15</v>
      </c>
      <c r="Z63" s="158"/>
      <c r="AA63" s="157">
        <v>0.33</v>
      </c>
      <c r="AB63" s="158"/>
      <c r="AC63" s="158"/>
      <c r="AD63" s="158"/>
      <c r="AF63" s="158"/>
      <c r="AG63" s="158"/>
      <c r="AH63" s="157">
        <v>1.43</v>
      </c>
      <c r="AI63" s="158"/>
      <c r="AJ63" s="157">
        <v>-0.21</v>
      </c>
      <c r="AK63" s="158"/>
      <c r="AL63" s="158"/>
      <c r="AM63" s="158"/>
      <c r="AN63" s="157">
        <v>0.15</v>
      </c>
      <c r="AO63" s="158"/>
      <c r="AP63" s="157">
        <v>0.33</v>
      </c>
      <c r="AQ63" s="158"/>
      <c r="AR63" s="158"/>
      <c r="AS63" s="158"/>
      <c r="AU63" s="158"/>
      <c r="AV63" s="158"/>
      <c r="AW63" s="157">
        <v>1.43</v>
      </c>
      <c r="AX63" s="158"/>
      <c r="AY63" s="157">
        <v>-0.08</v>
      </c>
      <c r="AZ63" s="158"/>
      <c r="BA63" s="158"/>
      <c r="BB63" s="158"/>
      <c r="BC63" s="157">
        <v>0.15</v>
      </c>
      <c r="BD63" s="158"/>
      <c r="BE63" s="157">
        <v>0.33</v>
      </c>
      <c r="BF63" s="158"/>
      <c r="BG63" s="158"/>
      <c r="BH63" s="158"/>
    </row>
    <row r="64" spans="2:60" x14ac:dyDescent="0.25">
      <c r="B64" s="159" t="s">
        <v>14</v>
      </c>
      <c r="C64" s="159"/>
      <c r="D64" s="159" t="s">
        <v>17</v>
      </c>
      <c r="E64" s="159"/>
      <c r="F64" s="159" t="s">
        <v>18</v>
      </c>
      <c r="G64" s="159"/>
      <c r="H64" s="159" t="s">
        <v>20</v>
      </c>
      <c r="I64" s="159"/>
      <c r="J64" s="159" t="s">
        <v>823</v>
      </c>
      <c r="K64" s="159"/>
      <c r="L64" s="159" t="s">
        <v>825</v>
      </c>
      <c r="M64" s="159"/>
      <c r="N64" s="159" t="s">
        <v>827</v>
      </c>
      <c r="O64" s="159"/>
      <c r="Q64" s="159" t="s">
        <v>14</v>
      </c>
      <c r="R64" s="159"/>
      <c r="S64" s="159" t="s">
        <v>17</v>
      </c>
      <c r="T64" s="159"/>
      <c r="U64" s="159" t="s">
        <v>18</v>
      </c>
      <c r="V64" s="159"/>
      <c r="W64" s="159" t="s">
        <v>20</v>
      </c>
      <c r="X64" s="159"/>
      <c r="Y64" s="159" t="s">
        <v>823</v>
      </c>
      <c r="Z64" s="159"/>
      <c r="AA64" s="159" t="s">
        <v>825</v>
      </c>
      <c r="AB64" s="159"/>
      <c r="AC64" s="159" t="s">
        <v>827</v>
      </c>
      <c r="AD64" s="159"/>
      <c r="AF64" s="159" t="s">
        <v>14</v>
      </c>
      <c r="AG64" s="159"/>
      <c r="AH64" s="159" t="s">
        <v>17</v>
      </c>
      <c r="AI64" s="159"/>
      <c r="AJ64" s="159" t="s">
        <v>18</v>
      </c>
      <c r="AK64" s="159"/>
      <c r="AL64" s="159" t="s">
        <v>20</v>
      </c>
      <c r="AM64" s="159"/>
      <c r="AN64" s="159" t="s">
        <v>823</v>
      </c>
      <c r="AO64" s="159"/>
      <c r="AP64" s="159" t="s">
        <v>825</v>
      </c>
      <c r="AQ64" s="159"/>
      <c r="AR64" s="159" t="s">
        <v>827</v>
      </c>
      <c r="AS64" s="159"/>
      <c r="AU64" s="159" t="s">
        <v>14</v>
      </c>
      <c r="AV64" s="159"/>
      <c r="AW64" s="159" t="s">
        <v>17</v>
      </c>
      <c r="AX64" s="159"/>
      <c r="AY64" s="159" t="s">
        <v>18</v>
      </c>
      <c r="AZ64" s="159"/>
      <c r="BA64" s="159" t="s">
        <v>20</v>
      </c>
      <c r="BB64" s="159"/>
      <c r="BC64" s="159" t="s">
        <v>823</v>
      </c>
      <c r="BD64" s="159"/>
      <c r="BE64" s="159" t="s">
        <v>825</v>
      </c>
      <c r="BF64" s="159"/>
      <c r="BG64" s="159" t="s">
        <v>827</v>
      </c>
      <c r="BH64" s="159"/>
    </row>
    <row r="65" spans="2:60" x14ac:dyDescent="0.25">
      <c r="B65" s="158"/>
      <c r="C65" s="158"/>
      <c r="D65" s="158"/>
      <c r="E65" s="158"/>
      <c r="F65" s="157">
        <v>-0.05</v>
      </c>
      <c r="G65" s="158"/>
      <c r="H65" s="158"/>
      <c r="I65" s="158"/>
      <c r="J65" s="157">
        <v>0.15</v>
      </c>
      <c r="K65" s="158"/>
      <c r="L65" s="157">
        <v>0.35</v>
      </c>
      <c r="M65" s="158"/>
      <c r="N65" s="158"/>
      <c r="O65" s="158"/>
      <c r="Q65" s="158"/>
      <c r="R65" s="158"/>
      <c r="S65" s="158"/>
      <c r="T65" s="158"/>
      <c r="U65" s="157">
        <v>-0.2</v>
      </c>
      <c r="V65" s="158"/>
      <c r="W65" s="158"/>
      <c r="X65" s="158"/>
      <c r="Y65" s="157">
        <v>0.15</v>
      </c>
      <c r="Z65" s="158"/>
      <c r="AA65" s="157">
        <v>0.35</v>
      </c>
      <c r="AB65" s="158"/>
      <c r="AC65" s="158"/>
      <c r="AD65" s="158"/>
      <c r="AF65" s="158"/>
      <c r="AG65" s="158"/>
      <c r="AH65" s="158"/>
      <c r="AI65" s="158"/>
      <c r="AJ65" s="157">
        <v>-0.04</v>
      </c>
      <c r="AK65" s="158"/>
      <c r="AL65" s="158"/>
      <c r="AM65" s="158"/>
      <c r="AN65" s="157">
        <v>0.15</v>
      </c>
      <c r="AO65" s="158"/>
      <c r="AP65" s="157">
        <v>0.4</v>
      </c>
      <c r="AQ65" s="158"/>
      <c r="AR65" s="158"/>
      <c r="AS65" s="158"/>
      <c r="AU65" s="158"/>
      <c r="AV65" s="158"/>
      <c r="AW65" s="158"/>
      <c r="AX65" s="158"/>
      <c r="AY65" s="157">
        <v>-0.17</v>
      </c>
      <c r="AZ65" s="158"/>
      <c r="BA65" s="158"/>
      <c r="BB65" s="158"/>
      <c r="BC65" s="157">
        <v>0.15</v>
      </c>
      <c r="BD65" s="158"/>
      <c r="BE65" s="157">
        <v>0.4</v>
      </c>
      <c r="BF65" s="158"/>
      <c r="BG65" s="158"/>
      <c r="BH65" s="158"/>
    </row>
    <row r="66" spans="2:60" x14ac:dyDescent="0.25">
      <c r="B66" s="154" t="s">
        <v>828</v>
      </c>
      <c r="C66" s="154"/>
      <c r="D66" s="154"/>
      <c r="E66" s="154"/>
      <c r="F66" s="155" t="s">
        <v>885</v>
      </c>
      <c r="G66" s="156"/>
      <c r="H66" s="156"/>
      <c r="I66" s="156"/>
      <c r="J66" s="156"/>
      <c r="K66" s="156"/>
      <c r="L66" s="156"/>
      <c r="M66" s="156"/>
      <c r="N66" s="156"/>
      <c r="O66" s="156"/>
      <c r="Q66" s="154" t="s">
        <v>828</v>
      </c>
      <c r="R66" s="154"/>
      <c r="S66" s="154"/>
      <c r="T66" s="154"/>
      <c r="U66" s="155" t="s">
        <v>885</v>
      </c>
      <c r="V66" s="156"/>
      <c r="W66" s="156"/>
      <c r="X66" s="156"/>
      <c r="Y66" s="156"/>
      <c r="Z66" s="156"/>
      <c r="AA66" s="156"/>
      <c r="AB66" s="156"/>
      <c r="AC66" s="156"/>
      <c r="AD66" s="156"/>
      <c r="AF66" s="154" t="s">
        <v>828</v>
      </c>
      <c r="AG66" s="154"/>
      <c r="AH66" s="154"/>
      <c r="AI66" s="154"/>
      <c r="AJ66" s="155" t="s">
        <v>885</v>
      </c>
      <c r="AK66" s="156"/>
      <c r="AL66" s="156"/>
      <c r="AM66" s="156"/>
      <c r="AN66" s="156"/>
      <c r="AO66" s="156"/>
      <c r="AP66" s="156"/>
      <c r="AQ66" s="156"/>
      <c r="AR66" s="156"/>
      <c r="AS66" s="156"/>
      <c r="AU66" s="154" t="s">
        <v>828</v>
      </c>
      <c r="AV66" s="154"/>
      <c r="AW66" s="154"/>
      <c r="AX66" s="154"/>
      <c r="AY66" s="155" t="s">
        <v>885</v>
      </c>
      <c r="AZ66" s="156"/>
      <c r="BA66" s="156"/>
      <c r="BB66" s="156"/>
      <c r="BC66" s="156"/>
      <c r="BD66" s="156"/>
      <c r="BE66" s="156"/>
      <c r="BF66" s="156"/>
      <c r="BG66" s="156"/>
      <c r="BH66" s="156"/>
    </row>
    <row r="67" spans="2:60" x14ac:dyDescent="0.25">
      <c r="B67" s="148" t="s">
        <v>829</v>
      </c>
      <c r="C67" s="148"/>
      <c r="D67" s="148"/>
      <c r="E67" s="148"/>
      <c r="F67" s="150" t="s">
        <v>885</v>
      </c>
      <c r="G67" s="150"/>
      <c r="H67" s="150"/>
      <c r="I67" s="150"/>
      <c r="J67" s="150"/>
      <c r="K67" s="150"/>
      <c r="L67" s="150"/>
      <c r="M67" s="150"/>
      <c r="N67" s="150"/>
      <c r="O67" s="150"/>
      <c r="Q67" s="148" t="s">
        <v>829</v>
      </c>
      <c r="R67" s="148"/>
      <c r="S67" s="148"/>
      <c r="T67" s="148"/>
      <c r="U67" s="150" t="s">
        <v>885</v>
      </c>
      <c r="V67" s="150"/>
      <c r="W67" s="150"/>
      <c r="X67" s="150"/>
      <c r="Y67" s="150"/>
      <c r="Z67" s="150"/>
      <c r="AA67" s="150"/>
      <c r="AB67" s="150"/>
      <c r="AC67" s="150"/>
      <c r="AD67" s="150"/>
      <c r="AF67" s="148" t="s">
        <v>829</v>
      </c>
      <c r="AG67" s="148"/>
      <c r="AH67" s="148"/>
      <c r="AI67" s="148"/>
      <c r="AJ67" s="150" t="s">
        <v>885</v>
      </c>
      <c r="AK67" s="150"/>
      <c r="AL67" s="150"/>
      <c r="AM67" s="150"/>
      <c r="AN67" s="150"/>
      <c r="AO67" s="150"/>
      <c r="AP67" s="150"/>
      <c r="AQ67" s="150"/>
      <c r="AR67" s="150"/>
      <c r="AS67" s="150"/>
      <c r="AU67" s="148" t="s">
        <v>829</v>
      </c>
      <c r="AV67" s="148"/>
      <c r="AW67" s="148"/>
      <c r="AX67" s="148"/>
      <c r="AY67" s="150" t="s">
        <v>885</v>
      </c>
      <c r="AZ67" s="150"/>
      <c r="BA67" s="150"/>
      <c r="BB67" s="150"/>
      <c r="BC67" s="150"/>
      <c r="BD67" s="150"/>
      <c r="BE67" s="150"/>
      <c r="BF67" s="150"/>
      <c r="BG67" s="150"/>
      <c r="BH67" s="150"/>
    </row>
    <row r="68" spans="2:60" x14ac:dyDescent="0.25">
      <c r="B68" s="154" t="s">
        <v>830</v>
      </c>
      <c r="C68" s="154"/>
      <c r="D68" s="154"/>
      <c r="E68" s="154"/>
      <c r="F68" s="155" t="s">
        <v>885</v>
      </c>
      <c r="G68" s="156"/>
      <c r="H68" s="156"/>
      <c r="I68" s="156"/>
      <c r="J68" s="156"/>
      <c r="K68" s="156"/>
      <c r="L68" s="156"/>
      <c r="M68" s="156"/>
      <c r="N68" s="156"/>
      <c r="O68" s="156"/>
      <c r="Q68" s="154" t="s">
        <v>830</v>
      </c>
      <c r="R68" s="154"/>
      <c r="S68" s="154"/>
      <c r="T68" s="154"/>
      <c r="U68" s="155" t="s">
        <v>885</v>
      </c>
      <c r="V68" s="156"/>
      <c r="W68" s="156"/>
      <c r="X68" s="156"/>
      <c r="Y68" s="156"/>
      <c r="Z68" s="156"/>
      <c r="AA68" s="156"/>
      <c r="AB68" s="156"/>
      <c r="AC68" s="156"/>
      <c r="AD68" s="156"/>
      <c r="AF68" s="154" t="s">
        <v>830</v>
      </c>
      <c r="AG68" s="154"/>
      <c r="AH68" s="154"/>
      <c r="AI68" s="154"/>
      <c r="AJ68" s="155" t="s">
        <v>885</v>
      </c>
      <c r="AK68" s="156"/>
      <c r="AL68" s="156"/>
      <c r="AM68" s="156"/>
      <c r="AN68" s="156"/>
      <c r="AO68" s="156"/>
      <c r="AP68" s="156"/>
      <c r="AQ68" s="156"/>
      <c r="AR68" s="156"/>
      <c r="AS68" s="156"/>
      <c r="AU68" s="154" t="s">
        <v>830</v>
      </c>
      <c r="AV68" s="154"/>
      <c r="AW68" s="154"/>
      <c r="AX68" s="154"/>
      <c r="AY68" s="155" t="s">
        <v>885</v>
      </c>
      <c r="AZ68" s="156"/>
      <c r="BA68" s="156"/>
      <c r="BB68" s="156"/>
      <c r="BC68" s="156"/>
      <c r="BD68" s="156"/>
      <c r="BE68" s="156"/>
      <c r="BF68" s="156"/>
      <c r="BG68" s="156"/>
      <c r="BH68" s="156"/>
    </row>
    <row r="69" spans="2:60" x14ac:dyDescent="0.25">
      <c r="B69" s="148" t="s">
        <v>831</v>
      </c>
      <c r="C69" s="148"/>
      <c r="D69" s="148"/>
      <c r="E69" s="148"/>
      <c r="F69" s="150" t="s">
        <v>885</v>
      </c>
      <c r="G69" s="150"/>
      <c r="H69" s="150"/>
      <c r="I69" s="150"/>
      <c r="J69" s="150"/>
      <c r="K69" s="150"/>
      <c r="L69" s="150"/>
      <c r="M69" s="150"/>
      <c r="N69" s="150"/>
      <c r="O69" s="150"/>
      <c r="Q69" s="148" t="s">
        <v>831</v>
      </c>
      <c r="R69" s="148"/>
      <c r="S69" s="148"/>
      <c r="T69" s="148"/>
      <c r="U69" s="150" t="s">
        <v>885</v>
      </c>
      <c r="V69" s="150"/>
      <c r="W69" s="150"/>
      <c r="X69" s="150"/>
      <c r="Y69" s="150"/>
      <c r="Z69" s="150"/>
      <c r="AA69" s="150"/>
      <c r="AB69" s="150"/>
      <c r="AC69" s="150"/>
      <c r="AD69" s="150"/>
      <c r="AF69" s="148" t="s">
        <v>831</v>
      </c>
      <c r="AG69" s="148"/>
      <c r="AH69" s="148"/>
      <c r="AI69" s="148"/>
      <c r="AJ69" s="150" t="s">
        <v>885</v>
      </c>
      <c r="AK69" s="150"/>
      <c r="AL69" s="150"/>
      <c r="AM69" s="150"/>
      <c r="AN69" s="150"/>
      <c r="AO69" s="150"/>
      <c r="AP69" s="150"/>
      <c r="AQ69" s="150"/>
      <c r="AR69" s="150"/>
      <c r="AS69" s="150"/>
      <c r="AU69" s="148" t="s">
        <v>831</v>
      </c>
      <c r="AV69" s="148"/>
      <c r="AW69" s="148"/>
      <c r="AX69" s="148"/>
      <c r="AY69" s="150" t="s">
        <v>885</v>
      </c>
      <c r="AZ69" s="150"/>
      <c r="BA69" s="150"/>
      <c r="BB69" s="150"/>
      <c r="BC69" s="150"/>
      <c r="BD69" s="150"/>
      <c r="BE69" s="150"/>
      <c r="BF69" s="150"/>
      <c r="BG69" s="150"/>
      <c r="BH69" s="150"/>
    </row>
    <row r="70" spans="2:60" x14ac:dyDescent="0.25">
      <c r="B70" s="141" t="s">
        <v>1038</v>
      </c>
      <c r="C70" s="142"/>
      <c r="D70" s="142"/>
      <c r="E70" s="142"/>
      <c r="F70" s="142"/>
      <c r="G70" s="142"/>
      <c r="H70" s="142"/>
      <c r="I70" s="142"/>
      <c r="J70" s="142"/>
      <c r="K70" s="142"/>
      <c r="L70" s="142"/>
      <c r="M70" s="142"/>
      <c r="N70" s="142"/>
      <c r="O70" s="143"/>
      <c r="Q70" s="141" t="s">
        <v>1039</v>
      </c>
      <c r="R70" s="142"/>
      <c r="S70" s="142"/>
      <c r="T70" s="142"/>
      <c r="U70" s="142"/>
      <c r="V70" s="142"/>
      <c r="W70" s="142"/>
      <c r="X70" s="142"/>
      <c r="Y70" s="142"/>
      <c r="Z70" s="142"/>
      <c r="AA70" s="142"/>
      <c r="AB70" s="142"/>
      <c r="AC70" s="142"/>
      <c r="AD70" s="143"/>
      <c r="AF70" s="141" t="s">
        <v>888</v>
      </c>
      <c r="AG70" s="142"/>
      <c r="AH70" s="142"/>
      <c r="AI70" s="142"/>
      <c r="AJ70" s="142"/>
      <c r="AK70" s="142"/>
      <c r="AL70" s="142"/>
      <c r="AM70" s="142"/>
      <c r="AN70" s="142"/>
      <c r="AO70" s="142"/>
      <c r="AP70" s="142"/>
      <c r="AQ70" s="142"/>
      <c r="AR70" s="142"/>
      <c r="AS70" s="143"/>
      <c r="AU70" s="141" t="s">
        <v>887</v>
      </c>
      <c r="AV70" s="142"/>
      <c r="AW70" s="142"/>
      <c r="AX70" s="142"/>
      <c r="AY70" s="142"/>
      <c r="AZ70" s="142"/>
      <c r="BA70" s="142"/>
      <c r="BB70" s="142"/>
      <c r="BC70" s="142"/>
      <c r="BD70" s="142"/>
      <c r="BE70" s="142"/>
      <c r="BF70" s="142"/>
      <c r="BG70" s="142"/>
      <c r="BH70" s="143"/>
    </row>
    <row r="71" spans="2:60" x14ac:dyDescent="0.25">
      <c r="B71" s="151"/>
      <c r="C71" s="152"/>
      <c r="D71" s="152"/>
      <c r="E71" s="152"/>
      <c r="F71" s="152"/>
      <c r="G71" s="152"/>
      <c r="H71" s="152"/>
      <c r="I71" s="152"/>
      <c r="J71" s="152"/>
      <c r="K71" s="152"/>
      <c r="L71" s="152"/>
      <c r="M71" s="152"/>
      <c r="N71" s="152"/>
      <c r="O71" s="153"/>
      <c r="Q71" s="151"/>
      <c r="R71" s="152"/>
      <c r="S71" s="152"/>
      <c r="T71" s="152"/>
      <c r="U71" s="152"/>
      <c r="V71" s="152"/>
      <c r="W71" s="152"/>
      <c r="X71" s="152"/>
      <c r="Y71" s="152"/>
      <c r="Z71" s="152"/>
      <c r="AA71" s="152"/>
      <c r="AB71" s="152"/>
      <c r="AC71" s="152"/>
      <c r="AD71" s="153"/>
      <c r="AF71" s="151"/>
      <c r="AG71" s="152"/>
      <c r="AH71" s="152"/>
      <c r="AI71" s="152"/>
      <c r="AJ71" s="152"/>
      <c r="AK71" s="152"/>
      <c r="AL71" s="152"/>
      <c r="AM71" s="152"/>
      <c r="AN71" s="152"/>
      <c r="AO71" s="152"/>
      <c r="AP71" s="152"/>
      <c r="AQ71" s="152"/>
      <c r="AR71" s="152"/>
      <c r="AS71" s="153"/>
      <c r="AU71" s="151"/>
      <c r="AV71" s="152"/>
      <c r="AW71" s="152"/>
      <c r="AX71" s="152"/>
      <c r="AY71" s="152"/>
      <c r="AZ71" s="152"/>
      <c r="BA71" s="152"/>
      <c r="BB71" s="152"/>
      <c r="BC71" s="152"/>
      <c r="BD71" s="152"/>
      <c r="BE71" s="152"/>
      <c r="BF71" s="152"/>
      <c r="BG71" s="152"/>
      <c r="BH71" s="153"/>
    </row>
    <row r="72" spans="2:60" x14ac:dyDescent="0.25">
      <c r="B72" s="151"/>
      <c r="C72" s="152"/>
      <c r="D72" s="152"/>
      <c r="E72" s="152"/>
      <c r="F72" s="152"/>
      <c r="G72" s="152"/>
      <c r="H72" s="152"/>
      <c r="I72" s="152"/>
      <c r="J72" s="152"/>
      <c r="K72" s="152"/>
      <c r="L72" s="152"/>
      <c r="M72" s="152"/>
      <c r="N72" s="152"/>
      <c r="O72" s="153"/>
      <c r="Q72" s="151"/>
      <c r="R72" s="152"/>
      <c r="S72" s="152"/>
      <c r="T72" s="152"/>
      <c r="U72" s="152"/>
      <c r="V72" s="152"/>
      <c r="W72" s="152"/>
      <c r="X72" s="152"/>
      <c r="Y72" s="152"/>
      <c r="Z72" s="152"/>
      <c r="AA72" s="152"/>
      <c r="AB72" s="152"/>
      <c r="AC72" s="152"/>
      <c r="AD72" s="153"/>
      <c r="AF72" s="151"/>
      <c r="AG72" s="152"/>
      <c r="AH72" s="152"/>
      <c r="AI72" s="152"/>
      <c r="AJ72" s="152"/>
      <c r="AK72" s="152"/>
      <c r="AL72" s="152"/>
      <c r="AM72" s="152"/>
      <c r="AN72" s="152"/>
      <c r="AO72" s="152"/>
      <c r="AP72" s="152"/>
      <c r="AQ72" s="152"/>
      <c r="AR72" s="152"/>
      <c r="AS72" s="153"/>
      <c r="AU72" s="151"/>
      <c r="AV72" s="152"/>
      <c r="AW72" s="152"/>
      <c r="AX72" s="152"/>
      <c r="AY72" s="152"/>
      <c r="AZ72" s="152"/>
      <c r="BA72" s="152"/>
      <c r="BB72" s="152"/>
      <c r="BC72" s="152"/>
      <c r="BD72" s="152"/>
      <c r="BE72" s="152"/>
      <c r="BF72" s="152"/>
      <c r="BG72" s="152"/>
      <c r="BH72" s="153"/>
    </row>
    <row r="73" spans="2:60" x14ac:dyDescent="0.25">
      <c r="B73" s="151"/>
      <c r="C73" s="152"/>
      <c r="D73" s="152"/>
      <c r="E73" s="152"/>
      <c r="F73" s="152"/>
      <c r="G73" s="152"/>
      <c r="H73" s="152"/>
      <c r="I73" s="152"/>
      <c r="J73" s="152"/>
      <c r="K73" s="152"/>
      <c r="L73" s="152"/>
      <c r="M73" s="152"/>
      <c r="N73" s="152"/>
      <c r="O73" s="153"/>
      <c r="Q73" s="151"/>
      <c r="R73" s="152"/>
      <c r="S73" s="152"/>
      <c r="T73" s="152"/>
      <c r="U73" s="152"/>
      <c r="V73" s="152"/>
      <c r="W73" s="152"/>
      <c r="X73" s="152"/>
      <c r="Y73" s="152"/>
      <c r="Z73" s="152"/>
      <c r="AA73" s="152"/>
      <c r="AB73" s="152"/>
      <c r="AC73" s="152"/>
      <c r="AD73" s="153"/>
      <c r="AF73" s="151"/>
      <c r="AG73" s="152"/>
      <c r="AH73" s="152"/>
      <c r="AI73" s="152"/>
      <c r="AJ73" s="152"/>
      <c r="AK73" s="152"/>
      <c r="AL73" s="152"/>
      <c r="AM73" s="152"/>
      <c r="AN73" s="152"/>
      <c r="AO73" s="152"/>
      <c r="AP73" s="152"/>
      <c r="AQ73" s="152"/>
      <c r="AR73" s="152"/>
      <c r="AS73" s="153"/>
      <c r="AU73" s="151"/>
      <c r="AV73" s="152"/>
      <c r="AW73" s="152"/>
      <c r="AX73" s="152"/>
      <c r="AY73" s="152"/>
      <c r="AZ73" s="152"/>
      <c r="BA73" s="152"/>
      <c r="BB73" s="152"/>
      <c r="BC73" s="152"/>
      <c r="BD73" s="152"/>
      <c r="BE73" s="152"/>
      <c r="BF73" s="152"/>
      <c r="BG73" s="152"/>
      <c r="BH73" s="153"/>
    </row>
    <row r="74" spans="2:60" x14ac:dyDescent="0.25">
      <c r="B74" s="151"/>
      <c r="C74" s="152"/>
      <c r="D74" s="152"/>
      <c r="E74" s="152"/>
      <c r="F74" s="152"/>
      <c r="G74" s="152"/>
      <c r="H74" s="152"/>
      <c r="I74" s="152"/>
      <c r="J74" s="152"/>
      <c r="K74" s="152"/>
      <c r="L74" s="152"/>
      <c r="M74" s="152"/>
      <c r="N74" s="152"/>
      <c r="O74" s="153"/>
      <c r="Q74" s="151"/>
      <c r="R74" s="152"/>
      <c r="S74" s="152"/>
      <c r="T74" s="152"/>
      <c r="U74" s="152"/>
      <c r="V74" s="152"/>
      <c r="W74" s="152"/>
      <c r="X74" s="152"/>
      <c r="Y74" s="152"/>
      <c r="Z74" s="152"/>
      <c r="AA74" s="152"/>
      <c r="AB74" s="152"/>
      <c r="AC74" s="152"/>
      <c r="AD74" s="153"/>
      <c r="AF74" s="151"/>
      <c r="AG74" s="152"/>
      <c r="AH74" s="152"/>
      <c r="AI74" s="152"/>
      <c r="AJ74" s="152"/>
      <c r="AK74" s="152"/>
      <c r="AL74" s="152"/>
      <c r="AM74" s="152"/>
      <c r="AN74" s="152"/>
      <c r="AO74" s="152"/>
      <c r="AP74" s="152"/>
      <c r="AQ74" s="152"/>
      <c r="AR74" s="152"/>
      <c r="AS74" s="153"/>
      <c r="AU74" s="151"/>
      <c r="AV74" s="152"/>
      <c r="AW74" s="152"/>
      <c r="AX74" s="152"/>
      <c r="AY74" s="152"/>
      <c r="AZ74" s="152"/>
      <c r="BA74" s="152"/>
      <c r="BB74" s="152"/>
      <c r="BC74" s="152"/>
      <c r="BD74" s="152"/>
      <c r="BE74" s="152"/>
      <c r="BF74" s="152"/>
      <c r="BG74" s="152"/>
      <c r="BH74" s="153"/>
    </row>
    <row r="75" spans="2:60" x14ac:dyDescent="0.25">
      <c r="B75" s="151"/>
      <c r="C75" s="152"/>
      <c r="D75" s="152"/>
      <c r="E75" s="152"/>
      <c r="F75" s="152"/>
      <c r="G75" s="152"/>
      <c r="H75" s="152"/>
      <c r="I75" s="152"/>
      <c r="J75" s="152"/>
      <c r="K75" s="152"/>
      <c r="L75" s="152"/>
      <c r="M75" s="152"/>
      <c r="N75" s="152"/>
      <c r="O75" s="153"/>
      <c r="Q75" s="151"/>
      <c r="R75" s="152"/>
      <c r="S75" s="152"/>
      <c r="T75" s="152"/>
      <c r="U75" s="152"/>
      <c r="V75" s="152"/>
      <c r="W75" s="152"/>
      <c r="X75" s="152"/>
      <c r="Y75" s="152"/>
      <c r="Z75" s="152"/>
      <c r="AA75" s="152"/>
      <c r="AB75" s="152"/>
      <c r="AC75" s="152"/>
      <c r="AD75" s="153"/>
      <c r="AF75" s="151"/>
      <c r="AG75" s="152"/>
      <c r="AH75" s="152"/>
      <c r="AI75" s="152"/>
      <c r="AJ75" s="152"/>
      <c r="AK75" s="152"/>
      <c r="AL75" s="152"/>
      <c r="AM75" s="152"/>
      <c r="AN75" s="152"/>
      <c r="AO75" s="152"/>
      <c r="AP75" s="152"/>
      <c r="AQ75" s="152"/>
      <c r="AR75" s="152"/>
      <c r="AS75" s="153"/>
      <c r="AU75" s="151"/>
      <c r="AV75" s="152"/>
      <c r="AW75" s="152"/>
      <c r="AX75" s="152"/>
      <c r="AY75" s="152"/>
      <c r="AZ75" s="152"/>
      <c r="BA75" s="152"/>
      <c r="BB75" s="152"/>
      <c r="BC75" s="152"/>
      <c r="BD75" s="152"/>
      <c r="BE75" s="152"/>
      <c r="BF75" s="152"/>
      <c r="BG75" s="152"/>
      <c r="BH75" s="153"/>
    </row>
    <row r="76" spans="2:60" x14ac:dyDescent="0.25">
      <c r="B76" s="151"/>
      <c r="C76" s="152"/>
      <c r="D76" s="152"/>
      <c r="E76" s="152"/>
      <c r="F76" s="152"/>
      <c r="G76" s="152"/>
      <c r="H76" s="152"/>
      <c r="I76" s="152"/>
      <c r="J76" s="152"/>
      <c r="K76" s="152"/>
      <c r="L76" s="152"/>
      <c r="M76" s="152"/>
      <c r="N76" s="152"/>
      <c r="O76" s="153"/>
      <c r="Q76" s="151"/>
      <c r="R76" s="152"/>
      <c r="S76" s="152"/>
      <c r="T76" s="152"/>
      <c r="U76" s="152"/>
      <c r="V76" s="152"/>
      <c r="W76" s="152"/>
      <c r="X76" s="152"/>
      <c r="Y76" s="152"/>
      <c r="Z76" s="152"/>
      <c r="AA76" s="152"/>
      <c r="AB76" s="152"/>
      <c r="AC76" s="152"/>
      <c r="AD76" s="153"/>
      <c r="AF76" s="151"/>
      <c r="AG76" s="152"/>
      <c r="AH76" s="152"/>
      <c r="AI76" s="152"/>
      <c r="AJ76" s="152"/>
      <c r="AK76" s="152"/>
      <c r="AL76" s="152"/>
      <c r="AM76" s="152"/>
      <c r="AN76" s="152"/>
      <c r="AO76" s="152"/>
      <c r="AP76" s="152"/>
      <c r="AQ76" s="152"/>
      <c r="AR76" s="152"/>
      <c r="AS76" s="153"/>
      <c r="AU76" s="151"/>
      <c r="AV76" s="152"/>
      <c r="AW76" s="152"/>
      <c r="AX76" s="152"/>
      <c r="AY76" s="152"/>
      <c r="AZ76" s="152"/>
      <c r="BA76" s="152"/>
      <c r="BB76" s="152"/>
      <c r="BC76" s="152"/>
      <c r="BD76" s="152"/>
      <c r="BE76" s="152"/>
      <c r="BF76" s="152"/>
      <c r="BG76" s="152"/>
      <c r="BH76" s="153"/>
    </row>
    <row r="77" spans="2:60" x14ac:dyDescent="0.25">
      <c r="B77" s="151"/>
      <c r="C77" s="152"/>
      <c r="D77" s="152"/>
      <c r="E77" s="152"/>
      <c r="F77" s="152"/>
      <c r="G77" s="152"/>
      <c r="H77" s="152"/>
      <c r="I77" s="152"/>
      <c r="J77" s="152"/>
      <c r="K77" s="152"/>
      <c r="L77" s="152"/>
      <c r="M77" s="152"/>
      <c r="N77" s="152"/>
      <c r="O77" s="153"/>
      <c r="Q77" s="151"/>
      <c r="R77" s="152"/>
      <c r="S77" s="152"/>
      <c r="T77" s="152"/>
      <c r="U77" s="152"/>
      <c r="V77" s="152"/>
      <c r="W77" s="152"/>
      <c r="X77" s="152"/>
      <c r="Y77" s="152"/>
      <c r="Z77" s="152"/>
      <c r="AA77" s="152"/>
      <c r="AB77" s="152"/>
      <c r="AC77" s="152"/>
      <c r="AD77" s="153"/>
      <c r="AF77" s="151"/>
      <c r="AG77" s="152"/>
      <c r="AH77" s="152"/>
      <c r="AI77" s="152"/>
      <c r="AJ77" s="152"/>
      <c r="AK77" s="152"/>
      <c r="AL77" s="152"/>
      <c r="AM77" s="152"/>
      <c r="AN77" s="152"/>
      <c r="AO77" s="152"/>
      <c r="AP77" s="152"/>
      <c r="AQ77" s="152"/>
      <c r="AR77" s="152"/>
      <c r="AS77" s="153"/>
      <c r="AU77" s="151"/>
      <c r="AV77" s="152"/>
      <c r="AW77" s="152"/>
      <c r="AX77" s="152"/>
      <c r="AY77" s="152"/>
      <c r="AZ77" s="152"/>
      <c r="BA77" s="152"/>
      <c r="BB77" s="152"/>
      <c r="BC77" s="152"/>
      <c r="BD77" s="152"/>
      <c r="BE77" s="152"/>
      <c r="BF77" s="152"/>
      <c r="BG77" s="152"/>
      <c r="BH77" s="153"/>
    </row>
    <row r="78" spans="2:60" x14ac:dyDescent="0.25">
      <c r="B78" s="144"/>
      <c r="C78" s="145"/>
      <c r="D78" s="145"/>
      <c r="E78" s="145"/>
      <c r="F78" s="145"/>
      <c r="G78" s="145"/>
      <c r="H78" s="145"/>
      <c r="I78" s="145"/>
      <c r="J78" s="145"/>
      <c r="K78" s="145"/>
      <c r="L78" s="145"/>
      <c r="M78" s="145"/>
      <c r="N78" s="145"/>
      <c r="O78" s="146"/>
      <c r="Q78" s="144"/>
      <c r="R78" s="145"/>
      <c r="S78" s="145"/>
      <c r="T78" s="145"/>
      <c r="U78" s="145"/>
      <c r="V78" s="145"/>
      <c r="W78" s="145"/>
      <c r="X78" s="145"/>
      <c r="Y78" s="145"/>
      <c r="Z78" s="145"/>
      <c r="AA78" s="145"/>
      <c r="AB78" s="145"/>
      <c r="AC78" s="145"/>
      <c r="AD78" s="146"/>
      <c r="AF78" s="144"/>
      <c r="AG78" s="145"/>
      <c r="AH78" s="145"/>
      <c r="AI78" s="145"/>
      <c r="AJ78" s="145"/>
      <c r="AK78" s="145"/>
      <c r="AL78" s="145"/>
      <c r="AM78" s="145"/>
      <c r="AN78" s="145"/>
      <c r="AO78" s="145"/>
      <c r="AP78" s="145"/>
      <c r="AQ78" s="145"/>
      <c r="AR78" s="145"/>
      <c r="AS78" s="146"/>
      <c r="AU78" s="144"/>
      <c r="AV78" s="145"/>
      <c r="AW78" s="145"/>
      <c r="AX78" s="145"/>
      <c r="AY78" s="145"/>
      <c r="AZ78" s="145"/>
      <c r="BA78" s="145"/>
      <c r="BB78" s="145"/>
      <c r="BC78" s="145"/>
      <c r="BD78" s="145"/>
      <c r="BE78" s="145"/>
      <c r="BF78" s="145"/>
      <c r="BG78" s="145"/>
      <c r="BH78" s="146"/>
    </row>
    <row r="79" spans="2:60" ht="15" customHeight="1" x14ac:dyDescent="0.25">
      <c r="B79" s="141" t="s">
        <v>886</v>
      </c>
      <c r="C79" s="142"/>
      <c r="D79" s="142"/>
      <c r="E79" s="142"/>
      <c r="F79" s="142"/>
      <c r="G79" s="142"/>
      <c r="H79" s="142"/>
      <c r="I79" s="142"/>
      <c r="J79" s="142"/>
      <c r="K79" s="142"/>
      <c r="L79" s="142"/>
      <c r="M79" s="142"/>
      <c r="N79" s="142"/>
      <c r="O79" s="143"/>
      <c r="Q79" s="141" t="s">
        <v>886</v>
      </c>
      <c r="R79" s="142"/>
      <c r="S79" s="142"/>
      <c r="T79" s="142"/>
      <c r="U79" s="142"/>
      <c r="V79" s="142"/>
      <c r="W79" s="142"/>
      <c r="X79" s="142"/>
      <c r="Y79" s="142"/>
      <c r="Z79" s="142"/>
      <c r="AA79" s="142"/>
      <c r="AB79" s="142"/>
      <c r="AC79" s="142"/>
      <c r="AD79" s="143"/>
      <c r="AF79" s="141" t="s">
        <v>886</v>
      </c>
      <c r="AG79" s="142"/>
      <c r="AH79" s="142"/>
      <c r="AI79" s="142"/>
      <c r="AJ79" s="142"/>
      <c r="AK79" s="142"/>
      <c r="AL79" s="142"/>
      <c r="AM79" s="142"/>
      <c r="AN79" s="142"/>
      <c r="AO79" s="142"/>
      <c r="AP79" s="142"/>
      <c r="AQ79" s="142"/>
      <c r="AR79" s="142"/>
      <c r="AS79" s="143"/>
      <c r="AU79" s="141" t="s">
        <v>886</v>
      </c>
      <c r="AV79" s="142"/>
      <c r="AW79" s="142"/>
      <c r="AX79" s="142"/>
      <c r="AY79" s="142"/>
      <c r="AZ79" s="142"/>
      <c r="BA79" s="142"/>
      <c r="BB79" s="142"/>
      <c r="BC79" s="142"/>
      <c r="BD79" s="142"/>
      <c r="BE79" s="142"/>
      <c r="BF79" s="142"/>
      <c r="BG79" s="142"/>
      <c r="BH79" s="143"/>
    </row>
    <row r="80" spans="2:60" x14ac:dyDescent="0.25">
      <c r="B80" s="144"/>
      <c r="C80" s="145"/>
      <c r="D80" s="145"/>
      <c r="E80" s="145"/>
      <c r="F80" s="145"/>
      <c r="G80" s="145"/>
      <c r="H80" s="145"/>
      <c r="I80" s="145"/>
      <c r="J80" s="145"/>
      <c r="K80" s="145"/>
      <c r="L80" s="145"/>
      <c r="M80" s="145"/>
      <c r="N80" s="145"/>
      <c r="O80" s="146"/>
      <c r="Q80" s="144"/>
      <c r="R80" s="145"/>
      <c r="S80" s="145"/>
      <c r="T80" s="145"/>
      <c r="U80" s="145"/>
      <c r="V80" s="145"/>
      <c r="W80" s="145"/>
      <c r="X80" s="145"/>
      <c r="Y80" s="145"/>
      <c r="Z80" s="145"/>
      <c r="AA80" s="145"/>
      <c r="AB80" s="145"/>
      <c r="AC80" s="145"/>
      <c r="AD80" s="146"/>
      <c r="AF80" s="144"/>
      <c r="AG80" s="145"/>
      <c r="AH80" s="145"/>
      <c r="AI80" s="145"/>
      <c r="AJ80" s="145"/>
      <c r="AK80" s="145"/>
      <c r="AL80" s="145"/>
      <c r="AM80" s="145"/>
      <c r="AN80" s="145"/>
      <c r="AO80" s="145"/>
      <c r="AP80" s="145"/>
      <c r="AQ80" s="145"/>
      <c r="AR80" s="145"/>
      <c r="AS80" s="146"/>
      <c r="AU80" s="144"/>
      <c r="AV80" s="145"/>
      <c r="AW80" s="145"/>
      <c r="AX80" s="145"/>
      <c r="AY80" s="145"/>
      <c r="AZ80" s="145"/>
      <c r="BA80" s="145"/>
      <c r="BB80" s="145"/>
      <c r="BC80" s="145"/>
      <c r="BD80" s="145"/>
      <c r="BE80" s="145"/>
      <c r="BF80" s="145"/>
      <c r="BG80" s="145"/>
      <c r="BH80" s="146"/>
    </row>
    <row r="83" spans="2:60" x14ac:dyDescent="0.25">
      <c r="B83" s="139" t="s">
        <v>141</v>
      </c>
      <c r="C83" s="139"/>
      <c r="D83" s="139"/>
      <c r="E83" s="139"/>
      <c r="F83" s="139"/>
      <c r="G83" s="139"/>
      <c r="H83" s="139"/>
      <c r="I83" s="139"/>
      <c r="J83" s="139"/>
      <c r="K83" s="139"/>
      <c r="L83" s="139"/>
      <c r="M83" s="139"/>
      <c r="N83" s="139"/>
      <c r="O83" s="139"/>
    </row>
    <row r="84" spans="2:60" x14ac:dyDescent="0.25">
      <c r="B84" s="139"/>
      <c r="C84" s="139"/>
      <c r="D84" s="139"/>
      <c r="E84" s="139"/>
      <c r="F84" s="139"/>
      <c r="G84" s="139"/>
      <c r="H84" s="139"/>
      <c r="I84" s="139"/>
      <c r="J84" s="139"/>
      <c r="K84" s="139"/>
      <c r="L84" s="139"/>
      <c r="M84" s="139"/>
      <c r="N84" s="139"/>
      <c r="O84" s="139"/>
    </row>
    <row r="85" spans="2:60" x14ac:dyDescent="0.25">
      <c r="B85" t="s">
        <v>889</v>
      </c>
    </row>
    <row r="86" spans="2:60" x14ac:dyDescent="0.25">
      <c r="B86" t="s">
        <v>890</v>
      </c>
    </row>
    <row r="88" spans="2:60" x14ac:dyDescent="0.25">
      <c r="B88" s="46" t="s">
        <v>141</v>
      </c>
      <c r="C88" s="46"/>
      <c r="D88" s="46"/>
      <c r="E88" s="46"/>
      <c r="F88" s="46"/>
      <c r="G88" s="46"/>
      <c r="H88" s="46"/>
      <c r="I88" s="46"/>
      <c r="J88" s="46"/>
      <c r="K88" s="46"/>
      <c r="L88" s="46"/>
      <c r="M88" s="46"/>
      <c r="N88" s="46"/>
      <c r="O88" s="46"/>
      <c r="Q88" s="46" t="s">
        <v>891</v>
      </c>
      <c r="R88" s="46"/>
      <c r="S88" s="46"/>
      <c r="T88" s="46"/>
      <c r="U88" s="46"/>
      <c r="V88" s="46"/>
      <c r="W88" s="46"/>
      <c r="X88" s="46"/>
      <c r="Y88" s="46"/>
      <c r="Z88" s="46"/>
      <c r="AA88" s="46"/>
      <c r="AB88" s="46"/>
      <c r="AC88" s="46"/>
      <c r="AD88" s="46"/>
      <c r="AF88" s="161" t="s">
        <v>894</v>
      </c>
      <c r="AG88" s="161"/>
      <c r="AH88" s="161"/>
      <c r="AI88" s="161"/>
      <c r="AJ88" s="161"/>
      <c r="AK88" s="161"/>
      <c r="AL88" s="161"/>
      <c r="AM88" s="161"/>
      <c r="AN88" s="161"/>
      <c r="AO88" s="161"/>
      <c r="AP88" s="161"/>
      <c r="AQ88" s="161"/>
      <c r="AR88" s="161"/>
      <c r="AS88" s="161"/>
      <c r="AU88" s="161" t="s">
        <v>895</v>
      </c>
      <c r="AV88" s="161"/>
      <c r="AW88" s="161"/>
      <c r="AX88" s="161"/>
      <c r="AY88" s="161"/>
      <c r="AZ88" s="161"/>
      <c r="BA88" s="161"/>
      <c r="BB88" s="161"/>
      <c r="BC88" s="161"/>
      <c r="BD88" s="161"/>
      <c r="BE88" s="161"/>
      <c r="BF88" s="161"/>
      <c r="BG88" s="161"/>
      <c r="BH88" s="161"/>
    </row>
    <row r="89" spans="2:60" x14ac:dyDescent="0.25">
      <c r="B89" s="141" t="s">
        <v>892</v>
      </c>
      <c r="C89" s="142"/>
      <c r="D89" s="142"/>
      <c r="E89" s="142"/>
      <c r="F89" s="142"/>
      <c r="G89" s="142"/>
      <c r="H89" s="142"/>
      <c r="I89" s="142"/>
      <c r="J89" s="142"/>
      <c r="K89" s="142"/>
      <c r="L89" s="142"/>
      <c r="M89" s="142"/>
      <c r="N89" s="142"/>
      <c r="O89" s="143"/>
      <c r="Q89" s="141" t="s">
        <v>893</v>
      </c>
      <c r="R89" s="142"/>
      <c r="S89" s="142"/>
      <c r="T89" s="142"/>
      <c r="U89" s="142"/>
      <c r="V89" s="142"/>
      <c r="W89" s="142"/>
      <c r="X89" s="142"/>
      <c r="Y89" s="142"/>
      <c r="Z89" s="142"/>
      <c r="AA89" s="142"/>
      <c r="AB89" s="142"/>
      <c r="AC89" s="142"/>
      <c r="AD89" s="143"/>
      <c r="AF89" s="141" t="s">
        <v>892</v>
      </c>
      <c r="AG89" s="142"/>
      <c r="AH89" s="142"/>
      <c r="AI89" s="142"/>
      <c r="AJ89" s="142"/>
      <c r="AK89" s="142"/>
      <c r="AL89" s="142"/>
      <c r="AM89" s="142"/>
      <c r="AN89" s="142"/>
      <c r="AO89" s="142"/>
      <c r="AP89" s="142"/>
      <c r="AQ89" s="142"/>
      <c r="AR89" s="142"/>
      <c r="AS89" s="143"/>
      <c r="AU89" s="141" t="s">
        <v>893</v>
      </c>
      <c r="AV89" s="142"/>
      <c r="AW89" s="142"/>
      <c r="AX89" s="142"/>
      <c r="AY89" s="142"/>
      <c r="AZ89" s="142"/>
      <c r="BA89" s="142"/>
      <c r="BB89" s="142"/>
      <c r="BC89" s="142"/>
      <c r="BD89" s="142"/>
      <c r="BE89" s="142"/>
      <c r="BF89" s="142"/>
      <c r="BG89" s="142"/>
      <c r="BH89" s="143"/>
    </row>
    <row r="90" spans="2:60" x14ac:dyDescent="0.25">
      <c r="B90" s="144"/>
      <c r="C90" s="145"/>
      <c r="D90" s="145"/>
      <c r="E90" s="145"/>
      <c r="F90" s="145"/>
      <c r="G90" s="145"/>
      <c r="H90" s="145"/>
      <c r="I90" s="145"/>
      <c r="J90" s="145"/>
      <c r="K90" s="145"/>
      <c r="L90" s="145"/>
      <c r="M90" s="145"/>
      <c r="N90" s="145"/>
      <c r="O90" s="146"/>
      <c r="Q90" s="144"/>
      <c r="R90" s="145"/>
      <c r="S90" s="145"/>
      <c r="T90" s="145"/>
      <c r="U90" s="145"/>
      <c r="V90" s="145"/>
      <c r="W90" s="145"/>
      <c r="X90" s="145"/>
      <c r="Y90" s="145"/>
      <c r="Z90" s="145"/>
      <c r="AA90" s="145"/>
      <c r="AB90" s="145"/>
      <c r="AC90" s="145"/>
      <c r="AD90" s="146"/>
      <c r="AF90" s="144"/>
      <c r="AG90" s="145"/>
      <c r="AH90" s="145"/>
      <c r="AI90" s="145"/>
      <c r="AJ90" s="145"/>
      <c r="AK90" s="145"/>
      <c r="AL90" s="145"/>
      <c r="AM90" s="145"/>
      <c r="AN90" s="145"/>
      <c r="AO90" s="145"/>
      <c r="AP90" s="145"/>
      <c r="AQ90" s="145"/>
      <c r="AR90" s="145"/>
      <c r="AS90" s="146"/>
      <c r="AU90" s="144"/>
      <c r="AV90" s="145"/>
      <c r="AW90" s="145"/>
      <c r="AX90" s="145"/>
      <c r="AY90" s="145"/>
      <c r="AZ90" s="145"/>
      <c r="BA90" s="145"/>
      <c r="BB90" s="145"/>
      <c r="BC90" s="145"/>
      <c r="BD90" s="145"/>
      <c r="BE90" s="145"/>
      <c r="BF90" s="145"/>
      <c r="BG90" s="145"/>
      <c r="BH90" s="146"/>
    </row>
    <row r="91" spans="2:60" x14ac:dyDescent="0.25">
      <c r="B91" s="159" t="s">
        <v>13</v>
      </c>
      <c r="C91" s="159"/>
      <c r="D91" s="159" t="s">
        <v>15</v>
      </c>
      <c r="E91" s="159"/>
      <c r="F91" s="159" t="s">
        <v>16</v>
      </c>
      <c r="G91" s="159"/>
      <c r="H91" s="159" t="s">
        <v>19</v>
      </c>
      <c r="I91" s="159"/>
      <c r="J91" s="159" t="s">
        <v>822</v>
      </c>
      <c r="K91" s="159"/>
      <c r="L91" s="159" t="s">
        <v>824</v>
      </c>
      <c r="M91" s="159"/>
      <c r="N91" s="159" t="s">
        <v>826</v>
      </c>
      <c r="O91" s="159"/>
      <c r="Q91" s="159" t="s">
        <v>13</v>
      </c>
      <c r="R91" s="159"/>
      <c r="S91" s="159" t="s">
        <v>15</v>
      </c>
      <c r="T91" s="159"/>
      <c r="U91" s="159" t="s">
        <v>16</v>
      </c>
      <c r="V91" s="159"/>
      <c r="W91" s="159" t="s">
        <v>19</v>
      </c>
      <c r="X91" s="159"/>
      <c r="Y91" s="159" t="s">
        <v>822</v>
      </c>
      <c r="Z91" s="159"/>
      <c r="AA91" s="159" t="s">
        <v>824</v>
      </c>
      <c r="AB91" s="159"/>
      <c r="AC91" s="159" t="s">
        <v>826</v>
      </c>
      <c r="AD91" s="159"/>
      <c r="AF91" s="159" t="s">
        <v>13</v>
      </c>
      <c r="AG91" s="159"/>
      <c r="AH91" s="159" t="s">
        <v>15</v>
      </c>
      <c r="AI91" s="159"/>
      <c r="AJ91" s="159" t="s">
        <v>16</v>
      </c>
      <c r="AK91" s="159"/>
      <c r="AL91" s="159" t="s">
        <v>19</v>
      </c>
      <c r="AM91" s="159"/>
      <c r="AN91" s="159" t="s">
        <v>822</v>
      </c>
      <c r="AO91" s="159"/>
      <c r="AP91" s="159" t="s">
        <v>824</v>
      </c>
      <c r="AQ91" s="159"/>
      <c r="AR91" s="159" t="s">
        <v>826</v>
      </c>
      <c r="AS91" s="159"/>
      <c r="AU91" s="159" t="s">
        <v>13</v>
      </c>
      <c r="AV91" s="159"/>
      <c r="AW91" s="159" t="s">
        <v>15</v>
      </c>
      <c r="AX91" s="159"/>
      <c r="AY91" s="159" t="s">
        <v>16</v>
      </c>
      <c r="AZ91" s="159"/>
      <c r="BA91" s="159" t="s">
        <v>19</v>
      </c>
      <c r="BB91" s="159"/>
      <c r="BC91" s="159" t="s">
        <v>822</v>
      </c>
      <c r="BD91" s="159"/>
      <c r="BE91" s="159" t="s">
        <v>824</v>
      </c>
      <c r="BF91" s="159"/>
      <c r="BG91" s="159" t="s">
        <v>826</v>
      </c>
      <c r="BH91" s="159"/>
    </row>
    <row r="92" spans="2:60" x14ac:dyDescent="0.25">
      <c r="B92" s="158"/>
      <c r="C92" s="158"/>
      <c r="D92" s="157">
        <v>1.1499999999999999</v>
      </c>
      <c r="E92" s="158"/>
      <c r="F92" s="157"/>
      <c r="G92" s="158"/>
      <c r="H92" s="157">
        <v>-0.15</v>
      </c>
      <c r="I92" s="158"/>
      <c r="J92" s="157">
        <v>0.15</v>
      </c>
      <c r="K92" s="158"/>
      <c r="L92" s="157">
        <v>0.33</v>
      </c>
      <c r="M92" s="158"/>
      <c r="N92" s="158"/>
      <c r="O92" s="158"/>
      <c r="Q92" s="158"/>
      <c r="R92" s="158"/>
      <c r="S92" s="157">
        <v>1.1499999999999999</v>
      </c>
      <c r="T92" s="158"/>
      <c r="U92" s="157">
        <v>0.1</v>
      </c>
      <c r="V92" s="158"/>
      <c r="W92" s="157">
        <v>-0.25</v>
      </c>
      <c r="X92" s="158"/>
      <c r="Y92" s="157">
        <v>0.15</v>
      </c>
      <c r="Z92" s="158"/>
      <c r="AA92" s="157">
        <v>0.33</v>
      </c>
      <c r="AB92" s="158"/>
      <c r="AC92" s="158"/>
      <c r="AD92" s="158"/>
      <c r="AF92" s="158"/>
      <c r="AG92" s="158"/>
      <c r="AH92" s="157">
        <v>1.32</v>
      </c>
      <c r="AI92" s="158"/>
      <c r="AJ92" s="157"/>
      <c r="AK92" s="158"/>
      <c r="AL92" s="157">
        <v>-0.13</v>
      </c>
      <c r="AM92" s="158"/>
      <c r="AN92" s="157">
        <v>0.15</v>
      </c>
      <c r="AO92" s="158"/>
      <c r="AP92" s="157">
        <v>0.33</v>
      </c>
      <c r="AQ92" s="158"/>
      <c r="AR92" s="158"/>
      <c r="AS92" s="158"/>
      <c r="AU92" s="158"/>
      <c r="AV92" s="158"/>
      <c r="AW92" s="157">
        <v>1.32</v>
      </c>
      <c r="AX92" s="158"/>
      <c r="AY92" s="157">
        <v>0.11</v>
      </c>
      <c r="AZ92" s="158"/>
      <c r="BA92" s="157">
        <v>-0.21</v>
      </c>
      <c r="BB92" s="158"/>
      <c r="BC92" s="157">
        <v>0.15</v>
      </c>
      <c r="BD92" s="158"/>
      <c r="BE92" s="157">
        <v>0.33</v>
      </c>
      <c r="BF92" s="158"/>
      <c r="BG92" s="158"/>
      <c r="BH92" s="158"/>
    </row>
    <row r="93" spans="2:60" x14ac:dyDescent="0.25">
      <c r="B93" s="159" t="s">
        <v>14</v>
      </c>
      <c r="C93" s="159"/>
      <c r="D93" s="159" t="s">
        <v>17</v>
      </c>
      <c r="E93" s="159"/>
      <c r="F93" s="159" t="s">
        <v>18</v>
      </c>
      <c r="G93" s="159"/>
      <c r="H93" s="159" t="s">
        <v>20</v>
      </c>
      <c r="I93" s="159"/>
      <c r="J93" s="159" t="s">
        <v>823</v>
      </c>
      <c r="K93" s="159"/>
      <c r="L93" s="159" t="s">
        <v>825</v>
      </c>
      <c r="M93" s="159"/>
      <c r="N93" s="159" t="s">
        <v>827</v>
      </c>
      <c r="O93" s="159"/>
      <c r="Q93" s="159" t="s">
        <v>14</v>
      </c>
      <c r="R93" s="159"/>
      <c r="S93" s="159" t="s">
        <v>17</v>
      </c>
      <c r="T93" s="159"/>
      <c r="U93" s="159" t="s">
        <v>18</v>
      </c>
      <c r="V93" s="159"/>
      <c r="W93" s="159" t="s">
        <v>20</v>
      </c>
      <c r="X93" s="159"/>
      <c r="Y93" s="159" t="s">
        <v>823</v>
      </c>
      <c r="Z93" s="159"/>
      <c r="AA93" s="159" t="s">
        <v>825</v>
      </c>
      <c r="AB93" s="159"/>
      <c r="AC93" s="159" t="s">
        <v>827</v>
      </c>
      <c r="AD93" s="159"/>
      <c r="AF93" s="159" t="s">
        <v>14</v>
      </c>
      <c r="AG93" s="159"/>
      <c r="AH93" s="159" t="s">
        <v>17</v>
      </c>
      <c r="AI93" s="159"/>
      <c r="AJ93" s="159" t="s">
        <v>18</v>
      </c>
      <c r="AK93" s="159"/>
      <c r="AL93" s="159" t="s">
        <v>20</v>
      </c>
      <c r="AM93" s="159"/>
      <c r="AN93" s="159" t="s">
        <v>823</v>
      </c>
      <c r="AO93" s="159"/>
      <c r="AP93" s="159" t="s">
        <v>825</v>
      </c>
      <c r="AQ93" s="159"/>
      <c r="AR93" s="159" t="s">
        <v>827</v>
      </c>
      <c r="AS93" s="159"/>
      <c r="AU93" s="159" t="s">
        <v>14</v>
      </c>
      <c r="AV93" s="159"/>
      <c r="AW93" s="159" t="s">
        <v>17</v>
      </c>
      <c r="AX93" s="159"/>
      <c r="AY93" s="159" t="s">
        <v>18</v>
      </c>
      <c r="AZ93" s="159"/>
      <c r="BA93" s="159" t="s">
        <v>20</v>
      </c>
      <c r="BB93" s="159"/>
      <c r="BC93" s="159" t="s">
        <v>823</v>
      </c>
      <c r="BD93" s="159"/>
      <c r="BE93" s="159" t="s">
        <v>825</v>
      </c>
      <c r="BF93" s="159"/>
      <c r="BG93" s="159" t="s">
        <v>827</v>
      </c>
      <c r="BH93" s="159"/>
    </row>
    <row r="94" spans="2:60" x14ac:dyDescent="0.25">
      <c r="B94" s="158"/>
      <c r="C94" s="158"/>
      <c r="D94" s="158"/>
      <c r="E94" s="158"/>
      <c r="F94" s="157"/>
      <c r="G94" s="158"/>
      <c r="H94" s="158"/>
      <c r="I94" s="158"/>
      <c r="J94" s="157">
        <v>0.15</v>
      </c>
      <c r="K94" s="158"/>
      <c r="L94" s="157">
        <v>0.35</v>
      </c>
      <c r="M94" s="158"/>
      <c r="N94" s="158"/>
      <c r="O94" s="158"/>
      <c r="Q94" s="158"/>
      <c r="R94" s="158"/>
      <c r="S94" s="158"/>
      <c r="T94" s="158"/>
      <c r="U94" s="157"/>
      <c r="V94" s="158"/>
      <c r="W94" s="158"/>
      <c r="X94" s="158"/>
      <c r="Y94" s="157">
        <v>0.15</v>
      </c>
      <c r="Z94" s="158"/>
      <c r="AA94" s="157">
        <v>0.35</v>
      </c>
      <c r="AB94" s="158"/>
      <c r="AC94" s="158"/>
      <c r="AD94" s="158"/>
      <c r="AF94" s="158"/>
      <c r="AG94" s="158"/>
      <c r="AH94" s="158"/>
      <c r="AI94" s="158"/>
      <c r="AJ94" s="157"/>
      <c r="AK94" s="158"/>
      <c r="AL94" s="158"/>
      <c r="AM94" s="158"/>
      <c r="AN94" s="157">
        <v>0.15</v>
      </c>
      <c r="AO94" s="158"/>
      <c r="AP94" s="157">
        <v>0.4</v>
      </c>
      <c r="AQ94" s="158"/>
      <c r="AR94" s="158"/>
      <c r="AS94" s="158"/>
      <c r="AU94" s="158"/>
      <c r="AV94" s="158"/>
      <c r="AW94" s="158"/>
      <c r="AX94" s="158"/>
      <c r="AY94" s="157"/>
      <c r="AZ94" s="158"/>
      <c r="BA94" s="158"/>
      <c r="BB94" s="158"/>
      <c r="BC94" s="157">
        <v>0.15</v>
      </c>
      <c r="BD94" s="158"/>
      <c r="BE94" s="157">
        <v>0.4</v>
      </c>
      <c r="BF94" s="158"/>
      <c r="BG94" s="158"/>
      <c r="BH94" s="158"/>
    </row>
    <row r="95" spans="2:60" x14ac:dyDescent="0.25">
      <c r="B95" s="154" t="s">
        <v>828</v>
      </c>
      <c r="C95" s="154"/>
      <c r="D95" s="154"/>
      <c r="E95" s="154"/>
      <c r="F95" s="155" t="s">
        <v>896</v>
      </c>
      <c r="G95" s="156"/>
      <c r="H95" s="156"/>
      <c r="I95" s="156"/>
      <c r="J95" s="156"/>
      <c r="K95" s="156"/>
      <c r="L95" s="156"/>
      <c r="M95" s="156"/>
      <c r="N95" s="156"/>
      <c r="O95" s="156"/>
      <c r="Q95" s="154" t="s">
        <v>828</v>
      </c>
      <c r="R95" s="154"/>
      <c r="S95" s="154"/>
      <c r="T95" s="154"/>
      <c r="U95" s="155" t="s">
        <v>896</v>
      </c>
      <c r="V95" s="156"/>
      <c r="W95" s="156"/>
      <c r="X95" s="156"/>
      <c r="Y95" s="156"/>
      <c r="Z95" s="156"/>
      <c r="AA95" s="156"/>
      <c r="AB95" s="156"/>
      <c r="AC95" s="156"/>
      <c r="AD95" s="156"/>
      <c r="AF95" s="154" t="s">
        <v>828</v>
      </c>
      <c r="AG95" s="154"/>
      <c r="AH95" s="154"/>
      <c r="AI95" s="154"/>
      <c r="AJ95" s="155" t="s">
        <v>896</v>
      </c>
      <c r="AK95" s="156"/>
      <c r="AL95" s="156"/>
      <c r="AM95" s="156"/>
      <c r="AN95" s="156"/>
      <c r="AO95" s="156"/>
      <c r="AP95" s="156"/>
      <c r="AQ95" s="156"/>
      <c r="AR95" s="156"/>
      <c r="AS95" s="156"/>
      <c r="AU95" s="154" t="s">
        <v>828</v>
      </c>
      <c r="AV95" s="154"/>
      <c r="AW95" s="154"/>
      <c r="AX95" s="154"/>
      <c r="AY95" s="155" t="s">
        <v>896</v>
      </c>
      <c r="AZ95" s="156"/>
      <c r="BA95" s="156"/>
      <c r="BB95" s="156"/>
      <c r="BC95" s="156"/>
      <c r="BD95" s="156"/>
      <c r="BE95" s="156"/>
      <c r="BF95" s="156"/>
      <c r="BG95" s="156"/>
      <c r="BH95" s="156"/>
    </row>
    <row r="96" spans="2:60" x14ac:dyDescent="0.25">
      <c r="B96" s="148" t="s">
        <v>829</v>
      </c>
      <c r="C96" s="148"/>
      <c r="D96" s="148"/>
      <c r="E96" s="148"/>
      <c r="F96" s="149" t="s">
        <v>897</v>
      </c>
      <c r="G96" s="150"/>
      <c r="H96" s="150"/>
      <c r="I96" s="150"/>
      <c r="J96" s="150"/>
      <c r="K96" s="150"/>
      <c r="L96" s="150"/>
      <c r="M96" s="150"/>
      <c r="N96" s="150"/>
      <c r="O96" s="150"/>
      <c r="Q96" s="148" t="s">
        <v>829</v>
      </c>
      <c r="R96" s="148"/>
      <c r="S96" s="148"/>
      <c r="T96" s="148"/>
      <c r="U96" s="149" t="s">
        <v>897</v>
      </c>
      <c r="V96" s="150"/>
      <c r="W96" s="150"/>
      <c r="X96" s="150"/>
      <c r="Y96" s="150"/>
      <c r="Z96" s="150"/>
      <c r="AA96" s="150"/>
      <c r="AB96" s="150"/>
      <c r="AC96" s="150"/>
      <c r="AD96" s="150"/>
      <c r="AF96" s="148" t="s">
        <v>829</v>
      </c>
      <c r="AG96" s="148"/>
      <c r="AH96" s="148"/>
      <c r="AI96" s="148"/>
      <c r="AJ96" s="149" t="s">
        <v>897</v>
      </c>
      <c r="AK96" s="150"/>
      <c r="AL96" s="150"/>
      <c r="AM96" s="150"/>
      <c r="AN96" s="150"/>
      <c r="AO96" s="150"/>
      <c r="AP96" s="150"/>
      <c r="AQ96" s="150"/>
      <c r="AR96" s="150"/>
      <c r="AS96" s="150"/>
      <c r="AU96" s="148" t="s">
        <v>829</v>
      </c>
      <c r="AV96" s="148"/>
      <c r="AW96" s="148"/>
      <c r="AX96" s="148"/>
      <c r="AY96" s="149" t="s">
        <v>897</v>
      </c>
      <c r="AZ96" s="150"/>
      <c r="BA96" s="150"/>
      <c r="BB96" s="150"/>
      <c r="BC96" s="150"/>
      <c r="BD96" s="150"/>
      <c r="BE96" s="150"/>
      <c r="BF96" s="150"/>
      <c r="BG96" s="150"/>
      <c r="BH96" s="150"/>
    </row>
    <row r="97" spans="2:60" x14ac:dyDescent="0.25">
      <c r="B97" s="154" t="s">
        <v>830</v>
      </c>
      <c r="C97" s="154"/>
      <c r="D97" s="154"/>
      <c r="E97" s="154"/>
      <c r="F97" s="155" t="s">
        <v>832</v>
      </c>
      <c r="G97" s="156"/>
      <c r="H97" s="156"/>
      <c r="I97" s="156"/>
      <c r="J97" s="156"/>
      <c r="K97" s="156"/>
      <c r="L97" s="156"/>
      <c r="M97" s="156"/>
      <c r="N97" s="156"/>
      <c r="O97" s="156"/>
      <c r="Q97" s="154" t="s">
        <v>830</v>
      </c>
      <c r="R97" s="154"/>
      <c r="S97" s="154"/>
      <c r="T97" s="154"/>
      <c r="U97" s="155" t="s">
        <v>832</v>
      </c>
      <c r="V97" s="156"/>
      <c r="W97" s="156"/>
      <c r="X97" s="156"/>
      <c r="Y97" s="156"/>
      <c r="Z97" s="156"/>
      <c r="AA97" s="156"/>
      <c r="AB97" s="156"/>
      <c r="AC97" s="156"/>
      <c r="AD97" s="156"/>
      <c r="AF97" s="154" t="s">
        <v>830</v>
      </c>
      <c r="AG97" s="154"/>
      <c r="AH97" s="154"/>
      <c r="AI97" s="154"/>
      <c r="AJ97" s="155" t="s">
        <v>832</v>
      </c>
      <c r="AK97" s="156"/>
      <c r="AL97" s="156"/>
      <c r="AM97" s="156"/>
      <c r="AN97" s="156"/>
      <c r="AO97" s="156"/>
      <c r="AP97" s="156"/>
      <c r="AQ97" s="156"/>
      <c r="AR97" s="156"/>
      <c r="AS97" s="156"/>
      <c r="AU97" s="154" t="s">
        <v>830</v>
      </c>
      <c r="AV97" s="154"/>
      <c r="AW97" s="154"/>
      <c r="AX97" s="154"/>
      <c r="AY97" s="155" t="s">
        <v>832</v>
      </c>
      <c r="AZ97" s="156"/>
      <c r="BA97" s="156"/>
      <c r="BB97" s="156"/>
      <c r="BC97" s="156"/>
      <c r="BD97" s="156"/>
      <c r="BE97" s="156"/>
      <c r="BF97" s="156"/>
      <c r="BG97" s="156"/>
      <c r="BH97" s="156"/>
    </row>
    <row r="98" spans="2:60" x14ac:dyDescent="0.25">
      <c r="B98" s="148" t="s">
        <v>831</v>
      </c>
      <c r="C98" s="148"/>
      <c r="D98" s="148"/>
      <c r="E98" s="148"/>
      <c r="F98" s="149" t="s">
        <v>832</v>
      </c>
      <c r="G98" s="150"/>
      <c r="H98" s="150"/>
      <c r="I98" s="150"/>
      <c r="J98" s="150"/>
      <c r="K98" s="150"/>
      <c r="L98" s="150"/>
      <c r="M98" s="150"/>
      <c r="N98" s="150"/>
      <c r="O98" s="150"/>
      <c r="Q98" s="148" t="s">
        <v>831</v>
      </c>
      <c r="R98" s="148"/>
      <c r="S98" s="148"/>
      <c r="T98" s="148"/>
      <c r="U98" s="149" t="s">
        <v>832</v>
      </c>
      <c r="V98" s="150"/>
      <c r="W98" s="150"/>
      <c r="X98" s="150"/>
      <c r="Y98" s="150"/>
      <c r="Z98" s="150"/>
      <c r="AA98" s="150"/>
      <c r="AB98" s="150"/>
      <c r="AC98" s="150"/>
      <c r="AD98" s="150"/>
      <c r="AF98" s="148" t="s">
        <v>831</v>
      </c>
      <c r="AG98" s="148"/>
      <c r="AH98" s="148"/>
      <c r="AI98" s="148"/>
      <c r="AJ98" s="149" t="s">
        <v>832</v>
      </c>
      <c r="AK98" s="150"/>
      <c r="AL98" s="150"/>
      <c r="AM98" s="150"/>
      <c r="AN98" s="150"/>
      <c r="AO98" s="150"/>
      <c r="AP98" s="150"/>
      <c r="AQ98" s="150"/>
      <c r="AR98" s="150"/>
      <c r="AS98" s="150"/>
      <c r="AU98" s="148" t="s">
        <v>831</v>
      </c>
      <c r="AV98" s="148"/>
      <c r="AW98" s="148"/>
      <c r="AX98" s="148"/>
      <c r="AY98" s="149" t="s">
        <v>832</v>
      </c>
      <c r="AZ98" s="150"/>
      <c r="BA98" s="150"/>
      <c r="BB98" s="150"/>
      <c r="BC98" s="150"/>
      <c r="BD98" s="150"/>
      <c r="BE98" s="150"/>
      <c r="BF98" s="150"/>
      <c r="BG98" s="150"/>
      <c r="BH98" s="150"/>
    </row>
    <row r="99" spans="2:60" x14ac:dyDescent="0.25">
      <c r="B99" s="141" t="s">
        <v>899</v>
      </c>
      <c r="C99" s="142"/>
      <c r="D99" s="142"/>
      <c r="E99" s="142"/>
      <c r="F99" s="142"/>
      <c r="G99" s="142"/>
      <c r="H99" s="142"/>
      <c r="I99" s="142"/>
      <c r="J99" s="142"/>
      <c r="K99" s="142"/>
      <c r="L99" s="142"/>
      <c r="M99" s="142"/>
      <c r="N99" s="142"/>
      <c r="O99" s="143"/>
      <c r="Q99" s="141" t="s">
        <v>1040</v>
      </c>
      <c r="R99" s="142"/>
      <c r="S99" s="142"/>
      <c r="T99" s="142"/>
      <c r="U99" s="142"/>
      <c r="V99" s="142"/>
      <c r="W99" s="142"/>
      <c r="X99" s="142"/>
      <c r="Y99" s="142"/>
      <c r="Z99" s="142"/>
      <c r="AA99" s="142"/>
      <c r="AB99" s="142"/>
      <c r="AC99" s="142"/>
      <c r="AD99" s="143"/>
      <c r="AF99" s="141" t="s">
        <v>900</v>
      </c>
      <c r="AG99" s="142"/>
      <c r="AH99" s="142"/>
      <c r="AI99" s="142"/>
      <c r="AJ99" s="142"/>
      <c r="AK99" s="142"/>
      <c r="AL99" s="142"/>
      <c r="AM99" s="142"/>
      <c r="AN99" s="142"/>
      <c r="AO99" s="142"/>
      <c r="AP99" s="142"/>
      <c r="AQ99" s="142"/>
      <c r="AR99" s="142"/>
      <c r="AS99" s="143"/>
      <c r="AU99" s="141" t="s">
        <v>1041</v>
      </c>
      <c r="AV99" s="142"/>
      <c r="AW99" s="142"/>
      <c r="AX99" s="142"/>
      <c r="AY99" s="142"/>
      <c r="AZ99" s="142"/>
      <c r="BA99" s="142"/>
      <c r="BB99" s="142"/>
      <c r="BC99" s="142"/>
      <c r="BD99" s="142"/>
      <c r="BE99" s="142"/>
      <c r="BF99" s="142"/>
      <c r="BG99" s="142"/>
      <c r="BH99" s="143"/>
    </row>
    <row r="100" spans="2:60" x14ac:dyDescent="0.25">
      <c r="B100" s="151"/>
      <c r="C100" s="152"/>
      <c r="D100" s="152"/>
      <c r="E100" s="152"/>
      <c r="F100" s="152"/>
      <c r="G100" s="152"/>
      <c r="H100" s="152"/>
      <c r="I100" s="152"/>
      <c r="J100" s="152"/>
      <c r="K100" s="152"/>
      <c r="L100" s="152"/>
      <c r="M100" s="152"/>
      <c r="N100" s="152"/>
      <c r="O100" s="153"/>
      <c r="Q100" s="151"/>
      <c r="R100" s="152"/>
      <c r="S100" s="152"/>
      <c r="T100" s="152"/>
      <c r="U100" s="152"/>
      <c r="V100" s="152"/>
      <c r="W100" s="152"/>
      <c r="X100" s="152"/>
      <c r="Y100" s="152"/>
      <c r="Z100" s="152"/>
      <c r="AA100" s="152"/>
      <c r="AB100" s="152"/>
      <c r="AC100" s="152"/>
      <c r="AD100" s="153"/>
      <c r="AF100" s="151"/>
      <c r="AG100" s="152"/>
      <c r="AH100" s="152"/>
      <c r="AI100" s="152"/>
      <c r="AJ100" s="152"/>
      <c r="AK100" s="152"/>
      <c r="AL100" s="152"/>
      <c r="AM100" s="152"/>
      <c r="AN100" s="152"/>
      <c r="AO100" s="152"/>
      <c r="AP100" s="152"/>
      <c r="AQ100" s="152"/>
      <c r="AR100" s="152"/>
      <c r="AS100" s="153"/>
      <c r="AU100" s="151"/>
      <c r="AV100" s="152"/>
      <c r="AW100" s="152"/>
      <c r="AX100" s="152"/>
      <c r="AY100" s="152"/>
      <c r="AZ100" s="152"/>
      <c r="BA100" s="152"/>
      <c r="BB100" s="152"/>
      <c r="BC100" s="152"/>
      <c r="BD100" s="152"/>
      <c r="BE100" s="152"/>
      <c r="BF100" s="152"/>
      <c r="BG100" s="152"/>
      <c r="BH100" s="153"/>
    </row>
    <row r="101" spans="2:60" x14ac:dyDescent="0.25">
      <c r="B101" s="151"/>
      <c r="C101" s="152"/>
      <c r="D101" s="152"/>
      <c r="E101" s="152"/>
      <c r="F101" s="152"/>
      <c r="G101" s="152"/>
      <c r="H101" s="152"/>
      <c r="I101" s="152"/>
      <c r="J101" s="152"/>
      <c r="K101" s="152"/>
      <c r="L101" s="152"/>
      <c r="M101" s="152"/>
      <c r="N101" s="152"/>
      <c r="O101" s="153"/>
      <c r="Q101" s="151"/>
      <c r="R101" s="152"/>
      <c r="S101" s="152"/>
      <c r="T101" s="152"/>
      <c r="U101" s="152"/>
      <c r="V101" s="152"/>
      <c r="W101" s="152"/>
      <c r="X101" s="152"/>
      <c r="Y101" s="152"/>
      <c r="Z101" s="152"/>
      <c r="AA101" s="152"/>
      <c r="AB101" s="152"/>
      <c r="AC101" s="152"/>
      <c r="AD101" s="153"/>
      <c r="AF101" s="151"/>
      <c r="AG101" s="152"/>
      <c r="AH101" s="152"/>
      <c r="AI101" s="152"/>
      <c r="AJ101" s="152"/>
      <c r="AK101" s="152"/>
      <c r="AL101" s="152"/>
      <c r="AM101" s="152"/>
      <c r="AN101" s="152"/>
      <c r="AO101" s="152"/>
      <c r="AP101" s="152"/>
      <c r="AQ101" s="152"/>
      <c r="AR101" s="152"/>
      <c r="AS101" s="153"/>
      <c r="AU101" s="151"/>
      <c r="AV101" s="152"/>
      <c r="AW101" s="152"/>
      <c r="AX101" s="152"/>
      <c r="AY101" s="152"/>
      <c r="AZ101" s="152"/>
      <c r="BA101" s="152"/>
      <c r="BB101" s="152"/>
      <c r="BC101" s="152"/>
      <c r="BD101" s="152"/>
      <c r="BE101" s="152"/>
      <c r="BF101" s="152"/>
      <c r="BG101" s="152"/>
      <c r="BH101" s="153"/>
    </row>
    <row r="102" spans="2:60" x14ac:dyDescent="0.25">
      <c r="B102" s="151"/>
      <c r="C102" s="152"/>
      <c r="D102" s="152"/>
      <c r="E102" s="152"/>
      <c r="F102" s="152"/>
      <c r="G102" s="152"/>
      <c r="H102" s="152"/>
      <c r="I102" s="152"/>
      <c r="J102" s="152"/>
      <c r="K102" s="152"/>
      <c r="L102" s="152"/>
      <c r="M102" s="152"/>
      <c r="N102" s="152"/>
      <c r="O102" s="153"/>
      <c r="Q102" s="151"/>
      <c r="R102" s="152"/>
      <c r="S102" s="152"/>
      <c r="T102" s="152"/>
      <c r="U102" s="152"/>
      <c r="V102" s="152"/>
      <c r="W102" s="152"/>
      <c r="X102" s="152"/>
      <c r="Y102" s="152"/>
      <c r="Z102" s="152"/>
      <c r="AA102" s="152"/>
      <c r="AB102" s="152"/>
      <c r="AC102" s="152"/>
      <c r="AD102" s="153"/>
      <c r="AF102" s="151"/>
      <c r="AG102" s="152"/>
      <c r="AH102" s="152"/>
      <c r="AI102" s="152"/>
      <c r="AJ102" s="152"/>
      <c r="AK102" s="152"/>
      <c r="AL102" s="152"/>
      <c r="AM102" s="152"/>
      <c r="AN102" s="152"/>
      <c r="AO102" s="152"/>
      <c r="AP102" s="152"/>
      <c r="AQ102" s="152"/>
      <c r="AR102" s="152"/>
      <c r="AS102" s="153"/>
      <c r="AU102" s="151"/>
      <c r="AV102" s="152"/>
      <c r="AW102" s="152"/>
      <c r="AX102" s="152"/>
      <c r="AY102" s="152"/>
      <c r="AZ102" s="152"/>
      <c r="BA102" s="152"/>
      <c r="BB102" s="152"/>
      <c r="BC102" s="152"/>
      <c r="BD102" s="152"/>
      <c r="BE102" s="152"/>
      <c r="BF102" s="152"/>
      <c r="BG102" s="152"/>
      <c r="BH102" s="153"/>
    </row>
    <row r="103" spans="2:60" x14ac:dyDescent="0.25">
      <c r="B103" s="151"/>
      <c r="C103" s="152"/>
      <c r="D103" s="152"/>
      <c r="E103" s="152"/>
      <c r="F103" s="152"/>
      <c r="G103" s="152"/>
      <c r="H103" s="152"/>
      <c r="I103" s="152"/>
      <c r="J103" s="152"/>
      <c r="K103" s="152"/>
      <c r="L103" s="152"/>
      <c r="M103" s="152"/>
      <c r="N103" s="152"/>
      <c r="O103" s="153"/>
      <c r="Q103" s="151"/>
      <c r="R103" s="152"/>
      <c r="S103" s="152"/>
      <c r="T103" s="152"/>
      <c r="U103" s="152"/>
      <c r="V103" s="152"/>
      <c r="W103" s="152"/>
      <c r="X103" s="152"/>
      <c r="Y103" s="152"/>
      <c r="Z103" s="152"/>
      <c r="AA103" s="152"/>
      <c r="AB103" s="152"/>
      <c r="AC103" s="152"/>
      <c r="AD103" s="153"/>
      <c r="AF103" s="151"/>
      <c r="AG103" s="152"/>
      <c r="AH103" s="152"/>
      <c r="AI103" s="152"/>
      <c r="AJ103" s="152"/>
      <c r="AK103" s="152"/>
      <c r="AL103" s="152"/>
      <c r="AM103" s="152"/>
      <c r="AN103" s="152"/>
      <c r="AO103" s="152"/>
      <c r="AP103" s="152"/>
      <c r="AQ103" s="152"/>
      <c r="AR103" s="152"/>
      <c r="AS103" s="153"/>
      <c r="AU103" s="151"/>
      <c r="AV103" s="152"/>
      <c r="AW103" s="152"/>
      <c r="AX103" s="152"/>
      <c r="AY103" s="152"/>
      <c r="AZ103" s="152"/>
      <c r="BA103" s="152"/>
      <c r="BB103" s="152"/>
      <c r="BC103" s="152"/>
      <c r="BD103" s="152"/>
      <c r="BE103" s="152"/>
      <c r="BF103" s="152"/>
      <c r="BG103" s="152"/>
      <c r="BH103" s="153"/>
    </row>
    <row r="104" spans="2:60" x14ac:dyDescent="0.25">
      <c r="B104" s="151"/>
      <c r="C104" s="152"/>
      <c r="D104" s="152"/>
      <c r="E104" s="152"/>
      <c r="F104" s="152"/>
      <c r="G104" s="152"/>
      <c r="H104" s="152"/>
      <c r="I104" s="152"/>
      <c r="J104" s="152"/>
      <c r="K104" s="152"/>
      <c r="L104" s="152"/>
      <c r="M104" s="152"/>
      <c r="N104" s="152"/>
      <c r="O104" s="153"/>
      <c r="Q104" s="151"/>
      <c r="R104" s="152"/>
      <c r="S104" s="152"/>
      <c r="T104" s="152"/>
      <c r="U104" s="152"/>
      <c r="V104" s="152"/>
      <c r="W104" s="152"/>
      <c r="X104" s="152"/>
      <c r="Y104" s="152"/>
      <c r="Z104" s="152"/>
      <c r="AA104" s="152"/>
      <c r="AB104" s="152"/>
      <c r="AC104" s="152"/>
      <c r="AD104" s="153"/>
      <c r="AF104" s="151"/>
      <c r="AG104" s="152"/>
      <c r="AH104" s="152"/>
      <c r="AI104" s="152"/>
      <c r="AJ104" s="152"/>
      <c r="AK104" s="152"/>
      <c r="AL104" s="152"/>
      <c r="AM104" s="152"/>
      <c r="AN104" s="152"/>
      <c r="AO104" s="152"/>
      <c r="AP104" s="152"/>
      <c r="AQ104" s="152"/>
      <c r="AR104" s="152"/>
      <c r="AS104" s="153"/>
      <c r="AU104" s="151"/>
      <c r="AV104" s="152"/>
      <c r="AW104" s="152"/>
      <c r="AX104" s="152"/>
      <c r="AY104" s="152"/>
      <c r="AZ104" s="152"/>
      <c r="BA104" s="152"/>
      <c r="BB104" s="152"/>
      <c r="BC104" s="152"/>
      <c r="BD104" s="152"/>
      <c r="BE104" s="152"/>
      <c r="BF104" s="152"/>
      <c r="BG104" s="152"/>
      <c r="BH104" s="153"/>
    </row>
    <row r="105" spans="2:60" x14ac:dyDescent="0.25">
      <c r="B105" s="151"/>
      <c r="C105" s="152"/>
      <c r="D105" s="152"/>
      <c r="E105" s="152"/>
      <c r="F105" s="152"/>
      <c r="G105" s="152"/>
      <c r="H105" s="152"/>
      <c r="I105" s="152"/>
      <c r="J105" s="152"/>
      <c r="K105" s="152"/>
      <c r="L105" s="152"/>
      <c r="M105" s="152"/>
      <c r="N105" s="152"/>
      <c r="O105" s="153"/>
      <c r="Q105" s="151"/>
      <c r="R105" s="152"/>
      <c r="S105" s="152"/>
      <c r="T105" s="152"/>
      <c r="U105" s="152"/>
      <c r="V105" s="152"/>
      <c r="W105" s="152"/>
      <c r="X105" s="152"/>
      <c r="Y105" s="152"/>
      <c r="Z105" s="152"/>
      <c r="AA105" s="152"/>
      <c r="AB105" s="152"/>
      <c r="AC105" s="152"/>
      <c r="AD105" s="153"/>
      <c r="AF105" s="151"/>
      <c r="AG105" s="152"/>
      <c r="AH105" s="152"/>
      <c r="AI105" s="152"/>
      <c r="AJ105" s="152"/>
      <c r="AK105" s="152"/>
      <c r="AL105" s="152"/>
      <c r="AM105" s="152"/>
      <c r="AN105" s="152"/>
      <c r="AO105" s="152"/>
      <c r="AP105" s="152"/>
      <c r="AQ105" s="152"/>
      <c r="AR105" s="152"/>
      <c r="AS105" s="153"/>
      <c r="AU105" s="151"/>
      <c r="AV105" s="152"/>
      <c r="AW105" s="152"/>
      <c r="AX105" s="152"/>
      <c r="AY105" s="152"/>
      <c r="AZ105" s="152"/>
      <c r="BA105" s="152"/>
      <c r="BB105" s="152"/>
      <c r="BC105" s="152"/>
      <c r="BD105" s="152"/>
      <c r="BE105" s="152"/>
      <c r="BF105" s="152"/>
      <c r="BG105" s="152"/>
      <c r="BH105" s="153"/>
    </row>
    <row r="106" spans="2:60" x14ac:dyDescent="0.25">
      <c r="B106" s="151"/>
      <c r="C106" s="152"/>
      <c r="D106" s="152"/>
      <c r="E106" s="152"/>
      <c r="F106" s="152"/>
      <c r="G106" s="152"/>
      <c r="H106" s="152"/>
      <c r="I106" s="152"/>
      <c r="J106" s="152"/>
      <c r="K106" s="152"/>
      <c r="L106" s="152"/>
      <c r="M106" s="152"/>
      <c r="N106" s="152"/>
      <c r="O106" s="153"/>
      <c r="Q106" s="151"/>
      <c r="R106" s="152"/>
      <c r="S106" s="152"/>
      <c r="T106" s="152"/>
      <c r="U106" s="152"/>
      <c r="V106" s="152"/>
      <c r="W106" s="152"/>
      <c r="X106" s="152"/>
      <c r="Y106" s="152"/>
      <c r="Z106" s="152"/>
      <c r="AA106" s="152"/>
      <c r="AB106" s="152"/>
      <c r="AC106" s="152"/>
      <c r="AD106" s="153"/>
      <c r="AF106" s="151"/>
      <c r="AG106" s="152"/>
      <c r="AH106" s="152"/>
      <c r="AI106" s="152"/>
      <c r="AJ106" s="152"/>
      <c r="AK106" s="152"/>
      <c r="AL106" s="152"/>
      <c r="AM106" s="152"/>
      <c r="AN106" s="152"/>
      <c r="AO106" s="152"/>
      <c r="AP106" s="152"/>
      <c r="AQ106" s="152"/>
      <c r="AR106" s="152"/>
      <c r="AS106" s="153"/>
      <c r="AU106" s="151"/>
      <c r="AV106" s="152"/>
      <c r="AW106" s="152"/>
      <c r="AX106" s="152"/>
      <c r="AY106" s="152"/>
      <c r="AZ106" s="152"/>
      <c r="BA106" s="152"/>
      <c r="BB106" s="152"/>
      <c r="BC106" s="152"/>
      <c r="BD106" s="152"/>
      <c r="BE106" s="152"/>
      <c r="BF106" s="152"/>
      <c r="BG106" s="152"/>
      <c r="BH106" s="153"/>
    </row>
    <row r="107" spans="2:60" x14ac:dyDescent="0.25">
      <c r="B107" s="144"/>
      <c r="C107" s="145"/>
      <c r="D107" s="145"/>
      <c r="E107" s="145"/>
      <c r="F107" s="145"/>
      <c r="G107" s="145"/>
      <c r="H107" s="145"/>
      <c r="I107" s="145"/>
      <c r="J107" s="145"/>
      <c r="K107" s="145"/>
      <c r="L107" s="145"/>
      <c r="M107" s="145"/>
      <c r="N107" s="145"/>
      <c r="O107" s="146"/>
      <c r="Q107" s="144"/>
      <c r="R107" s="145"/>
      <c r="S107" s="145"/>
      <c r="T107" s="145"/>
      <c r="U107" s="145"/>
      <c r="V107" s="145"/>
      <c r="W107" s="145"/>
      <c r="X107" s="145"/>
      <c r="Y107" s="145"/>
      <c r="Z107" s="145"/>
      <c r="AA107" s="145"/>
      <c r="AB107" s="145"/>
      <c r="AC107" s="145"/>
      <c r="AD107" s="146"/>
      <c r="AF107" s="144"/>
      <c r="AG107" s="145"/>
      <c r="AH107" s="145"/>
      <c r="AI107" s="145"/>
      <c r="AJ107" s="145"/>
      <c r="AK107" s="145"/>
      <c r="AL107" s="145"/>
      <c r="AM107" s="145"/>
      <c r="AN107" s="145"/>
      <c r="AO107" s="145"/>
      <c r="AP107" s="145"/>
      <c r="AQ107" s="145"/>
      <c r="AR107" s="145"/>
      <c r="AS107" s="146"/>
      <c r="AU107" s="144"/>
      <c r="AV107" s="145"/>
      <c r="AW107" s="145"/>
      <c r="AX107" s="145"/>
      <c r="AY107" s="145"/>
      <c r="AZ107" s="145"/>
      <c r="BA107" s="145"/>
      <c r="BB107" s="145"/>
      <c r="BC107" s="145"/>
      <c r="BD107" s="145"/>
      <c r="BE107" s="145"/>
      <c r="BF107" s="145"/>
      <c r="BG107" s="145"/>
      <c r="BH107" s="146"/>
    </row>
    <row r="108" spans="2:60" x14ac:dyDescent="0.25">
      <c r="B108" s="141" t="s">
        <v>898</v>
      </c>
      <c r="C108" s="142"/>
      <c r="D108" s="142"/>
      <c r="E108" s="142"/>
      <c r="F108" s="142"/>
      <c r="G108" s="142"/>
      <c r="H108" s="142"/>
      <c r="I108" s="142"/>
      <c r="J108" s="142"/>
      <c r="K108" s="142"/>
      <c r="L108" s="142"/>
      <c r="M108" s="142"/>
      <c r="N108" s="142"/>
      <c r="O108" s="143"/>
      <c r="Q108" s="141" t="s">
        <v>898</v>
      </c>
      <c r="R108" s="142"/>
      <c r="S108" s="142"/>
      <c r="T108" s="142"/>
      <c r="U108" s="142"/>
      <c r="V108" s="142"/>
      <c r="W108" s="142"/>
      <c r="X108" s="142"/>
      <c r="Y108" s="142"/>
      <c r="Z108" s="142"/>
      <c r="AA108" s="142"/>
      <c r="AB108" s="142"/>
      <c r="AC108" s="142"/>
      <c r="AD108" s="143"/>
      <c r="AF108" s="141" t="s">
        <v>898</v>
      </c>
      <c r="AG108" s="142"/>
      <c r="AH108" s="142"/>
      <c r="AI108" s="142"/>
      <c r="AJ108" s="142"/>
      <c r="AK108" s="142"/>
      <c r="AL108" s="142"/>
      <c r="AM108" s="142"/>
      <c r="AN108" s="142"/>
      <c r="AO108" s="142"/>
      <c r="AP108" s="142"/>
      <c r="AQ108" s="142"/>
      <c r="AR108" s="142"/>
      <c r="AS108" s="143"/>
      <c r="AU108" s="141" t="s">
        <v>898</v>
      </c>
      <c r="AV108" s="142"/>
      <c r="AW108" s="142"/>
      <c r="AX108" s="142"/>
      <c r="AY108" s="142"/>
      <c r="AZ108" s="142"/>
      <c r="BA108" s="142"/>
      <c r="BB108" s="142"/>
      <c r="BC108" s="142"/>
      <c r="BD108" s="142"/>
      <c r="BE108" s="142"/>
      <c r="BF108" s="142"/>
      <c r="BG108" s="142"/>
      <c r="BH108" s="143"/>
    </row>
    <row r="109" spans="2:60" x14ac:dyDescent="0.25">
      <c r="B109" s="144"/>
      <c r="C109" s="145"/>
      <c r="D109" s="145"/>
      <c r="E109" s="145"/>
      <c r="F109" s="145"/>
      <c r="G109" s="145"/>
      <c r="H109" s="145"/>
      <c r="I109" s="145"/>
      <c r="J109" s="145"/>
      <c r="K109" s="145"/>
      <c r="L109" s="145"/>
      <c r="M109" s="145"/>
      <c r="N109" s="145"/>
      <c r="O109" s="146"/>
      <c r="Q109" s="144"/>
      <c r="R109" s="145"/>
      <c r="S109" s="145"/>
      <c r="T109" s="145"/>
      <c r="U109" s="145"/>
      <c r="V109" s="145"/>
      <c r="W109" s="145"/>
      <c r="X109" s="145"/>
      <c r="Y109" s="145"/>
      <c r="Z109" s="145"/>
      <c r="AA109" s="145"/>
      <c r="AB109" s="145"/>
      <c r="AC109" s="145"/>
      <c r="AD109" s="146"/>
      <c r="AF109" s="144"/>
      <c r="AG109" s="145"/>
      <c r="AH109" s="145"/>
      <c r="AI109" s="145"/>
      <c r="AJ109" s="145"/>
      <c r="AK109" s="145"/>
      <c r="AL109" s="145"/>
      <c r="AM109" s="145"/>
      <c r="AN109" s="145"/>
      <c r="AO109" s="145"/>
      <c r="AP109" s="145"/>
      <c r="AQ109" s="145"/>
      <c r="AR109" s="145"/>
      <c r="AS109" s="146"/>
      <c r="AU109" s="144"/>
      <c r="AV109" s="145"/>
      <c r="AW109" s="145"/>
      <c r="AX109" s="145"/>
      <c r="AY109" s="145"/>
      <c r="AZ109" s="145"/>
      <c r="BA109" s="145"/>
      <c r="BB109" s="145"/>
      <c r="BC109" s="145"/>
      <c r="BD109" s="145"/>
      <c r="BE109" s="145"/>
      <c r="BF109" s="145"/>
      <c r="BG109" s="145"/>
      <c r="BH109" s="146"/>
    </row>
    <row r="112" spans="2:60" x14ac:dyDescent="0.25">
      <c r="B112" s="139" t="s">
        <v>142</v>
      </c>
      <c r="C112" s="139"/>
      <c r="D112" s="139"/>
      <c r="E112" s="139"/>
      <c r="F112" s="139"/>
      <c r="G112" s="139"/>
      <c r="H112" s="139"/>
      <c r="I112" s="139"/>
      <c r="J112" s="139"/>
      <c r="K112" s="139"/>
      <c r="L112" s="139"/>
      <c r="M112" s="139"/>
      <c r="N112" s="139"/>
      <c r="O112" s="139"/>
    </row>
    <row r="113" spans="2:60" x14ac:dyDescent="0.25">
      <c r="B113" s="139"/>
      <c r="C113" s="139"/>
      <c r="D113" s="139"/>
      <c r="E113" s="139"/>
      <c r="F113" s="139"/>
      <c r="G113" s="139"/>
      <c r="H113" s="139"/>
      <c r="I113" s="139"/>
      <c r="J113" s="139"/>
      <c r="K113" s="139"/>
      <c r="L113" s="139"/>
      <c r="M113" s="139"/>
      <c r="N113" s="139"/>
      <c r="O113" s="139"/>
    </row>
    <row r="114" spans="2:60" x14ac:dyDescent="0.25">
      <c r="B114" t="s">
        <v>901</v>
      </c>
    </row>
    <row r="115" spans="2:60" x14ac:dyDescent="0.25">
      <c r="B115" t="s">
        <v>1023</v>
      </c>
    </row>
    <row r="117" spans="2:60" x14ac:dyDescent="0.25">
      <c r="B117" s="46" t="s">
        <v>902</v>
      </c>
      <c r="C117" s="46"/>
      <c r="D117" s="46"/>
      <c r="E117" s="46"/>
      <c r="F117" s="46"/>
      <c r="G117" s="46"/>
      <c r="H117" s="46"/>
      <c r="I117" s="46"/>
      <c r="J117" s="46"/>
      <c r="K117" s="46"/>
      <c r="L117" s="46"/>
      <c r="M117" s="46"/>
      <c r="N117" s="46"/>
      <c r="O117" s="46"/>
      <c r="Q117" s="46" t="s">
        <v>903</v>
      </c>
      <c r="R117" s="46"/>
      <c r="S117" s="46"/>
      <c r="T117" s="46"/>
      <c r="U117" s="46"/>
      <c r="V117" s="46"/>
      <c r="W117" s="46"/>
      <c r="X117" s="46"/>
      <c r="Y117" s="46"/>
      <c r="Z117" s="46"/>
      <c r="AA117" s="46"/>
      <c r="AB117" s="46"/>
      <c r="AC117" s="46"/>
      <c r="AD117" s="46"/>
      <c r="AF117" s="161" t="s">
        <v>904</v>
      </c>
      <c r="AG117" s="161"/>
      <c r="AH117" s="161"/>
      <c r="AI117" s="161"/>
      <c r="AJ117" s="161"/>
      <c r="AK117" s="161"/>
      <c r="AL117" s="161"/>
      <c r="AM117" s="161"/>
      <c r="AN117" s="161"/>
      <c r="AO117" s="161"/>
      <c r="AP117" s="161"/>
      <c r="AQ117" s="161"/>
      <c r="AR117" s="161"/>
      <c r="AS117" s="161"/>
      <c r="AU117" s="161" t="s">
        <v>905</v>
      </c>
      <c r="AV117" s="161"/>
      <c r="AW117" s="161"/>
      <c r="AX117" s="161"/>
      <c r="AY117" s="161"/>
      <c r="AZ117" s="161"/>
      <c r="BA117" s="161"/>
      <c r="BB117" s="161"/>
      <c r="BC117" s="161"/>
      <c r="BD117" s="161"/>
      <c r="BE117" s="161"/>
      <c r="BF117" s="161"/>
      <c r="BG117" s="161"/>
      <c r="BH117" s="161"/>
    </row>
    <row r="118" spans="2:60" x14ac:dyDescent="0.25">
      <c r="B118" s="141" t="s">
        <v>908</v>
      </c>
      <c r="C118" s="142"/>
      <c r="D118" s="142"/>
      <c r="E118" s="142"/>
      <c r="F118" s="142"/>
      <c r="G118" s="142"/>
      <c r="H118" s="142"/>
      <c r="I118" s="142"/>
      <c r="J118" s="142"/>
      <c r="K118" s="142"/>
      <c r="L118" s="142"/>
      <c r="M118" s="142"/>
      <c r="N118" s="142"/>
      <c r="O118" s="143"/>
      <c r="Q118" s="141" t="s">
        <v>909</v>
      </c>
      <c r="R118" s="142"/>
      <c r="S118" s="142"/>
      <c r="T118" s="142"/>
      <c r="U118" s="142"/>
      <c r="V118" s="142"/>
      <c r="W118" s="142"/>
      <c r="X118" s="142"/>
      <c r="Y118" s="142"/>
      <c r="Z118" s="142"/>
      <c r="AA118" s="142"/>
      <c r="AB118" s="142"/>
      <c r="AC118" s="142"/>
      <c r="AD118" s="143"/>
      <c r="AF118" s="141" t="s">
        <v>908</v>
      </c>
      <c r="AG118" s="142"/>
      <c r="AH118" s="142"/>
      <c r="AI118" s="142"/>
      <c r="AJ118" s="142"/>
      <c r="AK118" s="142"/>
      <c r="AL118" s="142"/>
      <c r="AM118" s="142"/>
      <c r="AN118" s="142"/>
      <c r="AO118" s="142"/>
      <c r="AP118" s="142"/>
      <c r="AQ118" s="142"/>
      <c r="AR118" s="142"/>
      <c r="AS118" s="143"/>
      <c r="AU118" s="141" t="s">
        <v>909</v>
      </c>
      <c r="AV118" s="142"/>
      <c r="AW118" s="142"/>
      <c r="AX118" s="142"/>
      <c r="AY118" s="142"/>
      <c r="AZ118" s="142"/>
      <c r="BA118" s="142"/>
      <c r="BB118" s="142"/>
      <c r="BC118" s="142"/>
      <c r="BD118" s="142"/>
      <c r="BE118" s="142"/>
      <c r="BF118" s="142"/>
      <c r="BG118" s="142"/>
      <c r="BH118" s="143"/>
    </row>
    <row r="119" spans="2:60" x14ac:dyDescent="0.25">
      <c r="B119" s="144"/>
      <c r="C119" s="145"/>
      <c r="D119" s="145"/>
      <c r="E119" s="145"/>
      <c r="F119" s="145"/>
      <c r="G119" s="145"/>
      <c r="H119" s="145"/>
      <c r="I119" s="145"/>
      <c r="J119" s="145"/>
      <c r="K119" s="145"/>
      <c r="L119" s="145"/>
      <c r="M119" s="145"/>
      <c r="N119" s="145"/>
      <c r="O119" s="146"/>
      <c r="Q119" s="144"/>
      <c r="R119" s="145"/>
      <c r="S119" s="145"/>
      <c r="T119" s="145"/>
      <c r="U119" s="145"/>
      <c r="V119" s="145"/>
      <c r="W119" s="145"/>
      <c r="X119" s="145"/>
      <c r="Y119" s="145"/>
      <c r="Z119" s="145"/>
      <c r="AA119" s="145"/>
      <c r="AB119" s="145"/>
      <c r="AC119" s="145"/>
      <c r="AD119" s="146"/>
      <c r="AF119" s="144"/>
      <c r="AG119" s="145"/>
      <c r="AH119" s="145"/>
      <c r="AI119" s="145"/>
      <c r="AJ119" s="145"/>
      <c r="AK119" s="145"/>
      <c r="AL119" s="145"/>
      <c r="AM119" s="145"/>
      <c r="AN119" s="145"/>
      <c r="AO119" s="145"/>
      <c r="AP119" s="145"/>
      <c r="AQ119" s="145"/>
      <c r="AR119" s="145"/>
      <c r="AS119" s="146"/>
      <c r="AU119" s="144"/>
      <c r="AV119" s="145"/>
      <c r="AW119" s="145"/>
      <c r="AX119" s="145"/>
      <c r="AY119" s="145"/>
      <c r="AZ119" s="145"/>
      <c r="BA119" s="145"/>
      <c r="BB119" s="145"/>
      <c r="BC119" s="145"/>
      <c r="BD119" s="145"/>
      <c r="BE119" s="145"/>
      <c r="BF119" s="145"/>
      <c r="BG119" s="145"/>
      <c r="BH119" s="146"/>
    </row>
    <row r="120" spans="2:60" x14ac:dyDescent="0.25">
      <c r="B120" s="159" t="s">
        <v>13</v>
      </c>
      <c r="C120" s="159"/>
      <c r="D120" s="159" t="s">
        <v>15</v>
      </c>
      <c r="E120" s="159"/>
      <c r="F120" s="159" t="s">
        <v>16</v>
      </c>
      <c r="G120" s="159"/>
      <c r="H120" s="159" t="s">
        <v>19</v>
      </c>
      <c r="I120" s="159"/>
      <c r="J120" s="159" t="s">
        <v>822</v>
      </c>
      <c r="K120" s="159"/>
      <c r="L120" s="159" t="s">
        <v>824</v>
      </c>
      <c r="M120" s="159"/>
      <c r="N120" s="159" t="s">
        <v>826</v>
      </c>
      <c r="O120" s="159"/>
      <c r="Q120" s="159" t="s">
        <v>13</v>
      </c>
      <c r="R120" s="159"/>
      <c r="S120" s="159" t="s">
        <v>15</v>
      </c>
      <c r="T120" s="159"/>
      <c r="U120" s="159" t="s">
        <v>16</v>
      </c>
      <c r="V120" s="159"/>
      <c r="W120" s="159" t="s">
        <v>19</v>
      </c>
      <c r="X120" s="159"/>
      <c r="Y120" s="159" t="s">
        <v>822</v>
      </c>
      <c r="Z120" s="159"/>
      <c r="AA120" s="159" t="s">
        <v>824</v>
      </c>
      <c r="AB120" s="159"/>
      <c r="AC120" s="159" t="s">
        <v>826</v>
      </c>
      <c r="AD120" s="159"/>
      <c r="AF120" s="159" t="s">
        <v>13</v>
      </c>
      <c r="AG120" s="159"/>
      <c r="AH120" s="159" t="s">
        <v>15</v>
      </c>
      <c r="AI120" s="159"/>
      <c r="AJ120" s="159" t="s">
        <v>16</v>
      </c>
      <c r="AK120" s="159"/>
      <c r="AL120" s="159" t="s">
        <v>19</v>
      </c>
      <c r="AM120" s="159"/>
      <c r="AN120" s="159" t="s">
        <v>822</v>
      </c>
      <c r="AO120" s="159"/>
      <c r="AP120" s="159" t="s">
        <v>824</v>
      </c>
      <c r="AQ120" s="159"/>
      <c r="AR120" s="159" t="s">
        <v>826</v>
      </c>
      <c r="AS120" s="159"/>
      <c r="AU120" s="159" t="s">
        <v>13</v>
      </c>
      <c r="AV120" s="159"/>
      <c r="AW120" s="159" t="s">
        <v>15</v>
      </c>
      <c r="AX120" s="159"/>
      <c r="AY120" s="159" t="s">
        <v>16</v>
      </c>
      <c r="AZ120" s="159"/>
      <c r="BA120" s="159" t="s">
        <v>19</v>
      </c>
      <c r="BB120" s="159"/>
      <c r="BC120" s="159" t="s">
        <v>822</v>
      </c>
      <c r="BD120" s="159"/>
      <c r="BE120" s="159" t="s">
        <v>824</v>
      </c>
      <c r="BF120" s="159"/>
      <c r="BG120" s="159" t="s">
        <v>826</v>
      </c>
      <c r="BH120" s="159"/>
    </row>
    <row r="121" spans="2:60" x14ac:dyDescent="0.25">
      <c r="B121" s="158"/>
      <c r="C121" s="158"/>
      <c r="D121" s="157">
        <v>1</v>
      </c>
      <c r="E121" s="158"/>
      <c r="F121" s="157"/>
      <c r="G121" s="158"/>
      <c r="H121" s="158"/>
      <c r="I121" s="158"/>
      <c r="J121" s="157">
        <v>0.15</v>
      </c>
      <c r="K121" s="158"/>
      <c r="L121" s="157">
        <v>0.33</v>
      </c>
      <c r="M121" s="158"/>
      <c r="N121" s="158"/>
      <c r="O121" s="158"/>
      <c r="Q121" s="158"/>
      <c r="R121" s="158"/>
      <c r="S121" s="157">
        <v>1</v>
      </c>
      <c r="T121" s="158"/>
      <c r="U121" s="157"/>
      <c r="V121" s="158"/>
      <c r="W121" s="158"/>
      <c r="X121" s="158"/>
      <c r="Y121" s="157">
        <v>0.15</v>
      </c>
      <c r="Z121" s="158"/>
      <c r="AA121" s="157">
        <v>0.33</v>
      </c>
      <c r="AB121" s="158"/>
      <c r="AC121" s="158"/>
      <c r="AD121" s="158"/>
      <c r="AF121" s="158"/>
      <c r="AG121" s="158"/>
      <c r="AH121" s="157">
        <v>1.1499999999999999</v>
      </c>
      <c r="AI121" s="158"/>
      <c r="AJ121" s="157"/>
      <c r="AK121" s="158"/>
      <c r="AL121" s="158"/>
      <c r="AM121" s="158"/>
      <c r="AN121" s="157">
        <v>0.15</v>
      </c>
      <c r="AO121" s="158"/>
      <c r="AP121" s="157">
        <v>0.33</v>
      </c>
      <c r="AQ121" s="158"/>
      <c r="AR121" s="158"/>
      <c r="AS121" s="158"/>
      <c r="AU121" s="158"/>
      <c r="AV121" s="158"/>
      <c r="AW121" s="157">
        <v>1.1499999999999999</v>
      </c>
      <c r="AX121" s="158"/>
      <c r="AY121" s="157"/>
      <c r="AZ121" s="158"/>
      <c r="BA121" s="158"/>
      <c r="BB121" s="158"/>
      <c r="BC121" s="157">
        <v>0.15</v>
      </c>
      <c r="BD121" s="158"/>
      <c r="BE121" s="157">
        <v>0.33</v>
      </c>
      <c r="BF121" s="158"/>
      <c r="BG121" s="158"/>
      <c r="BH121" s="158"/>
    </row>
    <row r="122" spans="2:60" x14ac:dyDescent="0.25">
      <c r="B122" s="159" t="s">
        <v>14</v>
      </c>
      <c r="C122" s="159"/>
      <c r="D122" s="159" t="s">
        <v>17</v>
      </c>
      <c r="E122" s="159"/>
      <c r="F122" s="159" t="s">
        <v>18</v>
      </c>
      <c r="G122" s="159"/>
      <c r="H122" s="159" t="s">
        <v>20</v>
      </c>
      <c r="I122" s="159"/>
      <c r="J122" s="159" t="s">
        <v>823</v>
      </c>
      <c r="K122" s="159"/>
      <c r="L122" s="159" t="s">
        <v>825</v>
      </c>
      <c r="M122" s="159"/>
      <c r="N122" s="159" t="s">
        <v>827</v>
      </c>
      <c r="O122" s="159"/>
      <c r="Q122" s="159" t="s">
        <v>14</v>
      </c>
      <c r="R122" s="159"/>
      <c r="S122" s="159" t="s">
        <v>17</v>
      </c>
      <c r="T122" s="159"/>
      <c r="U122" s="159" t="s">
        <v>18</v>
      </c>
      <c r="V122" s="159"/>
      <c r="W122" s="159" t="s">
        <v>20</v>
      </c>
      <c r="X122" s="159"/>
      <c r="Y122" s="159" t="s">
        <v>823</v>
      </c>
      <c r="Z122" s="159"/>
      <c r="AA122" s="159" t="s">
        <v>825</v>
      </c>
      <c r="AB122" s="159"/>
      <c r="AC122" s="159" t="s">
        <v>827</v>
      </c>
      <c r="AD122" s="159"/>
      <c r="AF122" s="159" t="s">
        <v>14</v>
      </c>
      <c r="AG122" s="159"/>
      <c r="AH122" s="159" t="s">
        <v>17</v>
      </c>
      <c r="AI122" s="159"/>
      <c r="AJ122" s="159" t="s">
        <v>18</v>
      </c>
      <c r="AK122" s="159"/>
      <c r="AL122" s="159" t="s">
        <v>20</v>
      </c>
      <c r="AM122" s="159"/>
      <c r="AN122" s="159" t="s">
        <v>823</v>
      </c>
      <c r="AO122" s="159"/>
      <c r="AP122" s="159" t="s">
        <v>825</v>
      </c>
      <c r="AQ122" s="159"/>
      <c r="AR122" s="159" t="s">
        <v>827</v>
      </c>
      <c r="AS122" s="159"/>
      <c r="AU122" s="159" t="s">
        <v>14</v>
      </c>
      <c r="AV122" s="159"/>
      <c r="AW122" s="159" t="s">
        <v>17</v>
      </c>
      <c r="AX122" s="159"/>
      <c r="AY122" s="159" t="s">
        <v>18</v>
      </c>
      <c r="AZ122" s="159"/>
      <c r="BA122" s="159" t="s">
        <v>20</v>
      </c>
      <c r="BB122" s="159"/>
      <c r="BC122" s="159" t="s">
        <v>823</v>
      </c>
      <c r="BD122" s="159"/>
      <c r="BE122" s="159" t="s">
        <v>825</v>
      </c>
      <c r="BF122" s="159"/>
      <c r="BG122" s="159" t="s">
        <v>827</v>
      </c>
      <c r="BH122" s="159"/>
    </row>
    <row r="123" spans="2:60" x14ac:dyDescent="0.25">
      <c r="B123" s="158"/>
      <c r="C123" s="158"/>
      <c r="D123" s="158"/>
      <c r="E123" s="158"/>
      <c r="F123" s="157"/>
      <c r="G123" s="158"/>
      <c r="H123" s="158"/>
      <c r="I123" s="158"/>
      <c r="J123" s="157">
        <v>0.25</v>
      </c>
      <c r="K123" s="158"/>
      <c r="L123" s="157">
        <v>0.35</v>
      </c>
      <c r="M123" s="158"/>
      <c r="N123" s="158"/>
      <c r="O123" s="158"/>
      <c r="Q123" s="158"/>
      <c r="R123" s="158"/>
      <c r="S123" s="158"/>
      <c r="T123" s="158"/>
      <c r="U123" s="157"/>
      <c r="V123" s="158"/>
      <c r="W123" s="158"/>
      <c r="X123" s="158"/>
      <c r="Y123" s="157">
        <v>0.25</v>
      </c>
      <c r="Z123" s="158"/>
      <c r="AA123" s="157">
        <v>0.35</v>
      </c>
      <c r="AB123" s="158"/>
      <c r="AC123" s="158"/>
      <c r="AD123" s="158"/>
      <c r="AF123" s="158"/>
      <c r="AG123" s="158"/>
      <c r="AH123" s="158"/>
      <c r="AI123" s="158"/>
      <c r="AJ123" s="157"/>
      <c r="AK123" s="158"/>
      <c r="AL123" s="158"/>
      <c r="AM123" s="158"/>
      <c r="AN123" s="157">
        <v>0.25</v>
      </c>
      <c r="AO123" s="158"/>
      <c r="AP123" s="157">
        <v>0.4</v>
      </c>
      <c r="AQ123" s="158"/>
      <c r="AR123" s="158"/>
      <c r="AS123" s="158"/>
      <c r="AU123" s="158"/>
      <c r="AV123" s="158"/>
      <c r="AW123" s="158"/>
      <c r="AX123" s="158"/>
      <c r="AY123" s="157"/>
      <c r="AZ123" s="158"/>
      <c r="BA123" s="158"/>
      <c r="BB123" s="158"/>
      <c r="BC123" s="157">
        <v>0.25</v>
      </c>
      <c r="BD123" s="158"/>
      <c r="BE123" s="157">
        <v>0.4</v>
      </c>
      <c r="BF123" s="158"/>
      <c r="BG123" s="158"/>
      <c r="BH123" s="158"/>
    </row>
    <row r="124" spans="2:60" x14ac:dyDescent="0.25">
      <c r="B124" s="154" t="s">
        <v>828</v>
      </c>
      <c r="C124" s="154"/>
      <c r="D124" s="154"/>
      <c r="E124" s="154"/>
      <c r="F124" s="155" t="s">
        <v>906</v>
      </c>
      <c r="G124" s="156"/>
      <c r="H124" s="156"/>
      <c r="I124" s="156"/>
      <c r="J124" s="156"/>
      <c r="K124" s="156"/>
      <c r="L124" s="156"/>
      <c r="M124" s="156"/>
      <c r="N124" s="156"/>
      <c r="O124" s="156"/>
      <c r="Q124" s="154" t="s">
        <v>828</v>
      </c>
      <c r="R124" s="154"/>
      <c r="S124" s="154"/>
      <c r="T124" s="154"/>
      <c r="U124" s="155" t="s">
        <v>906</v>
      </c>
      <c r="V124" s="156"/>
      <c r="W124" s="156"/>
      <c r="X124" s="156"/>
      <c r="Y124" s="156"/>
      <c r="Z124" s="156"/>
      <c r="AA124" s="156"/>
      <c r="AB124" s="156"/>
      <c r="AC124" s="156"/>
      <c r="AD124" s="156"/>
      <c r="AF124" s="154" t="s">
        <v>828</v>
      </c>
      <c r="AG124" s="154"/>
      <c r="AH124" s="154"/>
      <c r="AI124" s="154"/>
      <c r="AJ124" s="155" t="s">
        <v>906</v>
      </c>
      <c r="AK124" s="156"/>
      <c r="AL124" s="156"/>
      <c r="AM124" s="156"/>
      <c r="AN124" s="156"/>
      <c r="AO124" s="156"/>
      <c r="AP124" s="156"/>
      <c r="AQ124" s="156"/>
      <c r="AR124" s="156"/>
      <c r="AS124" s="156"/>
      <c r="AU124" s="154" t="s">
        <v>828</v>
      </c>
      <c r="AV124" s="154"/>
      <c r="AW124" s="154"/>
      <c r="AX124" s="154"/>
      <c r="AY124" s="155" t="s">
        <v>906</v>
      </c>
      <c r="AZ124" s="156"/>
      <c r="BA124" s="156"/>
      <c r="BB124" s="156"/>
      <c r="BC124" s="156"/>
      <c r="BD124" s="156"/>
      <c r="BE124" s="156"/>
      <c r="BF124" s="156"/>
      <c r="BG124" s="156"/>
      <c r="BH124" s="156"/>
    </row>
    <row r="125" spans="2:60" x14ac:dyDescent="0.25">
      <c r="B125" s="148" t="s">
        <v>829</v>
      </c>
      <c r="C125" s="148"/>
      <c r="D125" s="148"/>
      <c r="E125" s="148"/>
      <c r="F125" s="149" t="s">
        <v>832</v>
      </c>
      <c r="G125" s="150"/>
      <c r="H125" s="150"/>
      <c r="I125" s="150"/>
      <c r="J125" s="150"/>
      <c r="K125" s="150"/>
      <c r="L125" s="150"/>
      <c r="M125" s="150"/>
      <c r="N125" s="150"/>
      <c r="O125" s="150"/>
      <c r="Q125" s="148" t="s">
        <v>829</v>
      </c>
      <c r="R125" s="148"/>
      <c r="S125" s="148"/>
      <c r="T125" s="148"/>
      <c r="U125" s="149" t="s">
        <v>832</v>
      </c>
      <c r="V125" s="150"/>
      <c r="W125" s="150"/>
      <c r="X125" s="150"/>
      <c r="Y125" s="150"/>
      <c r="Z125" s="150"/>
      <c r="AA125" s="150"/>
      <c r="AB125" s="150"/>
      <c r="AC125" s="150"/>
      <c r="AD125" s="150"/>
      <c r="AF125" s="148" t="s">
        <v>829</v>
      </c>
      <c r="AG125" s="148"/>
      <c r="AH125" s="148"/>
      <c r="AI125" s="148"/>
      <c r="AJ125" s="149" t="s">
        <v>832</v>
      </c>
      <c r="AK125" s="150"/>
      <c r="AL125" s="150"/>
      <c r="AM125" s="150"/>
      <c r="AN125" s="150"/>
      <c r="AO125" s="150"/>
      <c r="AP125" s="150"/>
      <c r="AQ125" s="150"/>
      <c r="AR125" s="150"/>
      <c r="AS125" s="150"/>
      <c r="AU125" s="148" t="s">
        <v>829</v>
      </c>
      <c r="AV125" s="148"/>
      <c r="AW125" s="148"/>
      <c r="AX125" s="148"/>
      <c r="AY125" s="149" t="s">
        <v>832</v>
      </c>
      <c r="AZ125" s="150"/>
      <c r="BA125" s="150"/>
      <c r="BB125" s="150"/>
      <c r="BC125" s="150"/>
      <c r="BD125" s="150"/>
      <c r="BE125" s="150"/>
      <c r="BF125" s="150"/>
      <c r="BG125" s="150"/>
      <c r="BH125" s="150"/>
    </row>
    <row r="126" spans="2:60" x14ac:dyDescent="0.25">
      <c r="B126" s="154" t="s">
        <v>830</v>
      </c>
      <c r="C126" s="154"/>
      <c r="D126" s="154"/>
      <c r="E126" s="154"/>
      <c r="F126" s="155" t="s">
        <v>832</v>
      </c>
      <c r="G126" s="156"/>
      <c r="H126" s="156"/>
      <c r="I126" s="156"/>
      <c r="J126" s="156"/>
      <c r="K126" s="156"/>
      <c r="L126" s="156"/>
      <c r="M126" s="156"/>
      <c r="N126" s="156"/>
      <c r="O126" s="156"/>
      <c r="Q126" s="154" t="s">
        <v>830</v>
      </c>
      <c r="R126" s="154"/>
      <c r="S126" s="154"/>
      <c r="T126" s="154"/>
      <c r="U126" s="155" t="s">
        <v>832</v>
      </c>
      <c r="V126" s="156"/>
      <c r="W126" s="156"/>
      <c r="X126" s="156"/>
      <c r="Y126" s="156"/>
      <c r="Z126" s="156"/>
      <c r="AA126" s="156"/>
      <c r="AB126" s="156"/>
      <c r="AC126" s="156"/>
      <c r="AD126" s="156"/>
      <c r="AF126" s="154" t="s">
        <v>830</v>
      </c>
      <c r="AG126" s="154"/>
      <c r="AH126" s="154"/>
      <c r="AI126" s="154"/>
      <c r="AJ126" s="155" t="s">
        <v>832</v>
      </c>
      <c r="AK126" s="156"/>
      <c r="AL126" s="156"/>
      <c r="AM126" s="156"/>
      <c r="AN126" s="156"/>
      <c r="AO126" s="156"/>
      <c r="AP126" s="156"/>
      <c r="AQ126" s="156"/>
      <c r="AR126" s="156"/>
      <c r="AS126" s="156"/>
      <c r="AU126" s="154" t="s">
        <v>830</v>
      </c>
      <c r="AV126" s="154"/>
      <c r="AW126" s="154"/>
      <c r="AX126" s="154"/>
      <c r="AY126" s="155" t="s">
        <v>832</v>
      </c>
      <c r="AZ126" s="156"/>
      <c r="BA126" s="156"/>
      <c r="BB126" s="156"/>
      <c r="BC126" s="156"/>
      <c r="BD126" s="156"/>
      <c r="BE126" s="156"/>
      <c r="BF126" s="156"/>
      <c r="BG126" s="156"/>
      <c r="BH126" s="156"/>
    </row>
    <row r="127" spans="2:60" x14ac:dyDescent="0.25">
      <c r="B127" s="148" t="s">
        <v>831</v>
      </c>
      <c r="C127" s="148"/>
      <c r="D127" s="148"/>
      <c r="E127" s="148"/>
      <c r="F127" s="149" t="s">
        <v>832</v>
      </c>
      <c r="G127" s="150"/>
      <c r="H127" s="150"/>
      <c r="I127" s="150"/>
      <c r="J127" s="150"/>
      <c r="K127" s="150"/>
      <c r="L127" s="150"/>
      <c r="M127" s="150"/>
      <c r="N127" s="150"/>
      <c r="O127" s="150"/>
      <c r="Q127" s="148" t="s">
        <v>831</v>
      </c>
      <c r="R127" s="148"/>
      <c r="S127" s="148"/>
      <c r="T127" s="148"/>
      <c r="U127" s="149" t="s">
        <v>832</v>
      </c>
      <c r="V127" s="150"/>
      <c r="W127" s="150"/>
      <c r="X127" s="150"/>
      <c r="Y127" s="150"/>
      <c r="Z127" s="150"/>
      <c r="AA127" s="150"/>
      <c r="AB127" s="150"/>
      <c r="AC127" s="150"/>
      <c r="AD127" s="150"/>
      <c r="AF127" s="148" t="s">
        <v>831</v>
      </c>
      <c r="AG127" s="148"/>
      <c r="AH127" s="148"/>
      <c r="AI127" s="148"/>
      <c r="AJ127" s="149" t="s">
        <v>832</v>
      </c>
      <c r="AK127" s="150"/>
      <c r="AL127" s="150"/>
      <c r="AM127" s="150"/>
      <c r="AN127" s="150"/>
      <c r="AO127" s="150"/>
      <c r="AP127" s="150"/>
      <c r="AQ127" s="150"/>
      <c r="AR127" s="150"/>
      <c r="AS127" s="150"/>
      <c r="AU127" s="148" t="s">
        <v>831</v>
      </c>
      <c r="AV127" s="148"/>
      <c r="AW127" s="148"/>
      <c r="AX127" s="148"/>
      <c r="AY127" s="149" t="s">
        <v>832</v>
      </c>
      <c r="AZ127" s="150"/>
      <c r="BA127" s="150"/>
      <c r="BB127" s="150"/>
      <c r="BC127" s="150"/>
      <c r="BD127" s="150"/>
      <c r="BE127" s="150"/>
      <c r="BF127" s="150"/>
      <c r="BG127" s="150"/>
      <c r="BH127" s="150"/>
    </row>
    <row r="128" spans="2:60" x14ac:dyDescent="0.25">
      <c r="B128" s="141" t="s">
        <v>907</v>
      </c>
      <c r="C128" s="142"/>
      <c r="D128" s="142"/>
      <c r="E128" s="142"/>
      <c r="F128" s="142"/>
      <c r="G128" s="142"/>
      <c r="H128" s="142"/>
      <c r="I128" s="142"/>
      <c r="J128" s="142"/>
      <c r="K128" s="142"/>
      <c r="L128" s="142"/>
      <c r="M128" s="142"/>
      <c r="N128" s="142"/>
      <c r="O128" s="143"/>
      <c r="Q128" s="141" t="s">
        <v>910</v>
      </c>
      <c r="R128" s="142"/>
      <c r="S128" s="142"/>
      <c r="T128" s="142"/>
      <c r="U128" s="142"/>
      <c r="V128" s="142"/>
      <c r="W128" s="142"/>
      <c r="X128" s="142"/>
      <c r="Y128" s="142"/>
      <c r="Z128" s="142"/>
      <c r="AA128" s="142"/>
      <c r="AB128" s="142"/>
      <c r="AC128" s="142"/>
      <c r="AD128" s="143"/>
      <c r="AF128" s="141" t="s">
        <v>911</v>
      </c>
      <c r="AG128" s="142"/>
      <c r="AH128" s="142"/>
      <c r="AI128" s="142"/>
      <c r="AJ128" s="142"/>
      <c r="AK128" s="142"/>
      <c r="AL128" s="142"/>
      <c r="AM128" s="142"/>
      <c r="AN128" s="142"/>
      <c r="AO128" s="142"/>
      <c r="AP128" s="142"/>
      <c r="AQ128" s="142"/>
      <c r="AR128" s="142"/>
      <c r="AS128" s="143"/>
      <c r="AU128" s="141" t="s">
        <v>912</v>
      </c>
      <c r="AV128" s="142"/>
      <c r="AW128" s="142"/>
      <c r="AX128" s="142"/>
      <c r="AY128" s="142"/>
      <c r="AZ128" s="142"/>
      <c r="BA128" s="142"/>
      <c r="BB128" s="142"/>
      <c r="BC128" s="142"/>
      <c r="BD128" s="142"/>
      <c r="BE128" s="142"/>
      <c r="BF128" s="142"/>
      <c r="BG128" s="142"/>
      <c r="BH128" s="143"/>
    </row>
    <row r="129" spans="2:60" x14ac:dyDescent="0.25">
      <c r="B129" s="151"/>
      <c r="C129" s="152"/>
      <c r="D129" s="152"/>
      <c r="E129" s="152"/>
      <c r="F129" s="152"/>
      <c r="G129" s="152"/>
      <c r="H129" s="152"/>
      <c r="I129" s="152"/>
      <c r="J129" s="152"/>
      <c r="K129" s="152"/>
      <c r="L129" s="152"/>
      <c r="M129" s="152"/>
      <c r="N129" s="152"/>
      <c r="O129" s="153"/>
      <c r="Q129" s="151"/>
      <c r="R129" s="152"/>
      <c r="S129" s="152"/>
      <c r="T129" s="152"/>
      <c r="U129" s="152"/>
      <c r="V129" s="152"/>
      <c r="W129" s="152"/>
      <c r="X129" s="152"/>
      <c r="Y129" s="152"/>
      <c r="Z129" s="152"/>
      <c r="AA129" s="152"/>
      <c r="AB129" s="152"/>
      <c r="AC129" s="152"/>
      <c r="AD129" s="153"/>
      <c r="AF129" s="151"/>
      <c r="AG129" s="152"/>
      <c r="AH129" s="152"/>
      <c r="AI129" s="152"/>
      <c r="AJ129" s="152"/>
      <c r="AK129" s="152"/>
      <c r="AL129" s="152"/>
      <c r="AM129" s="152"/>
      <c r="AN129" s="152"/>
      <c r="AO129" s="152"/>
      <c r="AP129" s="152"/>
      <c r="AQ129" s="152"/>
      <c r="AR129" s="152"/>
      <c r="AS129" s="153"/>
      <c r="AU129" s="151"/>
      <c r="AV129" s="152"/>
      <c r="AW129" s="152"/>
      <c r="AX129" s="152"/>
      <c r="AY129" s="152"/>
      <c r="AZ129" s="152"/>
      <c r="BA129" s="152"/>
      <c r="BB129" s="152"/>
      <c r="BC129" s="152"/>
      <c r="BD129" s="152"/>
      <c r="BE129" s="152"/>
      <c r="BF129" s="152"/>
      <c r="BG129" s="152"/>
      <c r="BH129" s="153"/>
    </row>
    <row r="130" spans="2:60" x14ac:dyDescent="0.25">
      <c r="B130" s="151"/>
      <c r="C130" s="152"/>
      <c r="D130" s="152"/>
      <c r="E130" s="152"/>
      <c r="F130" s="152"/>
      <c r="G130" s="152"/>
      <c r="H130" s="152"/>
      <c r="I130" s="152"/>
      <c r="J130" s="152"/>
      <c r="K130" s="152"/>
      <c r="L130" s="152"/>
      <c r="M130" s="152"/>
      <c r="N130" s="152"/>
      <c r="O130" s="153"/>
      <c r="Q130" s="151"/>
      <c r="R130" s="152"/>
      <c r="S130" s="152"/>
      <c r="T130" s="152"/>
      <c r="U130" s="152"/>
      <c r="V130" s="152"/>
      <c r="W130" s="152"/>
      <c r="X130" s="152"/>
      <c r="Y130" s="152"/>
      <c r="Z130" s="152"/>
      <c r="AA130" s="152"/>
      <c r="AB130" s="152"/>
      <c r="AC130" s="152"/>
      <c r="AD130" s="153"/>
      <c r="AF130" s="151"/>
      <c r="AG130" s="152"/>
      <c r="AH130" s="152"/>
      <c r="AI130" s="152"/>
      <c r="AJ130" s="152"/>
      <c r="AK130" s="152"/>
      <c r="AL130" s="152"/>
      <c r="AM130" s="152"/>
      <c r="AN130" s="152"/>
      <c r="AO130" s="152"/>
      <c r="AP130" s="152"/>
      <c r="AQ130" s="152"/>
      <c r="AR130" s="152"/>
      <c r="AS130" s="153"/>
      <c r="AU130" s="151"/>
      <c r="AV130" s="152"/>
      <c r="AW130" s="152"/>
      <c r="AX130" s="152"/>
      <c r="AY130" s="152"/>
      <c r="AZ130" s="152"/>
      <c r="BA130" s="152"/>
      <c r="BB130" s="152"/>
      <c r="BC130" s="152"/>
      <c r="BD130" s="152"/>
      <c r="BE130" s="152"/>
      <c r="BF130" s="152"/>
      <c r="BG130" s="152"/>
      <c r="BH130" s="153"/>
    </row>
    <row r="131" spans="2:60" x14ac:dyDescent="0.25">
      <c r="B131" s="151"/>
      <c r="C131" s="152"/>
      <c r="D131" s="152"/>
      <c r="E131" s="152"/>
      <c r="F131" s="152"/>
      <c r="G131" s="152"/>
      <c r="H131" s="152"/>
      <c r="I131" s="152"/>
      <c r="J131" s="152"/>
      <c r="K131" s="152"/>
      <c r="L131" s="152"/>
      <c r="M131" s="152"/>
      <c r="N131" s="152"/>
      <c r="O131" s="153"/>
      <c r="Q131" s="151"/>
      <c r="R131" s="152"/>
      <c r="S131" s="152"/>
      <c r="T131" s="152"/>
      <c r="U131" s="152"/>
      <c r="V131" s="152"/>
      <c r="W131" s="152"/>
      <c r="X131" s="152"/>
      <c r="Y131" s="152"/>
      <c r="Z131" s="152"/>
      <c r="AA131" s="152"/>
      <c r="AB131" s="152"/>
      <c r="AC131" s="152"/>
      <c r="AD131" s="153"/>
      <c r="AF131" s="151"/>
      <c r="AG131" s="152"/>
      <c r="AH131" s="152"/>
      <c r="AI131" s="152"/>
      <c r="AJ131" s="152"/>
      <c r="AK131" s="152"/>
      <c r="AL131" s="152"/>
      <c r="AM131" s="152"/>
      <c r="AN131" s="152"/>
      <c r="AO131" s="152"/>
      <c r="AP131" s="152"/>
      <c r="AQ131" s="152"/>
      <c r="AR131" s="152"/>
      <c r="AS131" s="153"/>
      <c r="AU131" s="151"/>
      <c r="AV131" s="152"/>
      <c r="AW131" s="152"/>
      <c r="AX131" s="152"/>
      <c r="AY131" s="152"/>
      <c r="AZ131" s="152"/>
      <c r="BA131" s="152"/>
      <c r="BB131" s="152"/>
      <c r="BC131" s="152"/>
      <c r="BD131" s="152"/>
      <c r="BE131" s="152"/>
      <c r="BF131" s="152"/>
      <c r="BG131" s="152"/>
      <c r="BH131" s="153"/>
    </row>
    <row r="132" spans="2:60" x14ac:dyDescent="0.25">
      <c r="B132" s="151"/>
      <c r="C132" s="152"/>
      <c r="D132" s="152"/>
      <c r="E132" s="152"/>
      <c r="F132" s="152"/>
      <c r="G132" s="152"/>
      <c r="H132" s="152"/>
      <c r="I132" s="152"/>
      <c r="J132" s="152"/>
      <c r="K132" s="152"/>
      <c r="L132" s="152"/>
      <c r="M132" s="152"/>
      <c r="N132" s="152"/>
      <c r="O132" s="153"/>
      <c r="Q132" s="151"/>
      <c r="R132" s="152"/>
      <c r="S132" s="152"/>
      <c r="T132" s="152"/>
      <c r="U132" s="152"/>
      <c r="V132" s="152"/>
      <c r="W132" s="152"/>
      <c r="X132" s="152"/>
      <c r="Y132" s="152"/>
      <c r="Z132" s="152"/>
      <c r="AA132" s="152"/>
      <c r="AB132" s="152"/>
      <c r="AC132" s="152"/>
      <c r="AD132" s="153"/>
      <c r="AF132" s="151"/>
      <c r="AG132" s="152"/>
      <c r="AH132" s="152"/>
      <c r="AI132" s="152"/>
      <c r="AJ132" s="152"/>
      <c r="AK132" s="152"/>
      <c r="AL132" s="152"/>
      <c r="AM132" s="152"/>
      <c r="AN132" s="152"/>
      <c r="AO132" s="152"/>
      <c r="AP132" s="152"/>
      <c r="AQ132" s="152"/>
      <c r="AR132" s="152"/>
      <c r="AS132" s="153"/>
      <c r="AU132" s="151"/>
      <c r="AV132" s="152"/>
      <c r="AW132" s="152"/>
      <c r="AX132" s="152"/>
      <c r="AY132" s="152"/>
      <c r="AZ132" s="152"/>
      <c r="BA132" s="152"/>
      <c r="BB132" s="152"/>
      <c r="BC132" s="152"/>
      <c r="BD132" s="152"/>
      <c r="BE132" s="152"/>
      <c r="BF132" s="152"/>
      <c r="BG132" s="152"/>
      <c r="BH132" s="153"/>
    </row>
    <row r="133" spans="2:60" x14ac:dyDescent="0.25">
      <c r="B133" s="151"/>
      <c r="C133" s="152"/>
      <c r="D133" s="152"/>
      <c r="E133" s="152"/>
      <c r="F133" s="152"/>
      <c r="G133" s="152"/>
      <c r="H133" s="152"/>
      <c r="I133" s="152"/>
      <c r="J133" s="152"/>
      <c r="K133" s="152"/>
      <c r="L133" s="152"/>
      <c r="M133" s="152"/>
      <c r="N133" s="152"/>
      <c r="O133" s="153"/>
      <c r="Q133" s="151"/>
      <c r="R133" s="152"/>
      <c r="S133" s="152"/>
      <c r="T133" s="152"/>
      <c r="U133" s="152"/>
      <c r="V133" s="152"/>
      <c r="W133" s="152"/>
      <c r="X133" s="152"/>
      <c r="Y133" s="152"/>
      <c r="Z133" s="152"/>
      <c r="AA133" s="152"/>
      <c r="AB133" s="152"/>
      <c r="AC133" s="152"/>
      <c r="AD133" s="153"/>
      <c r="AF133" s="151"/>
      <c r="AG133" s="152"/>
      <c r="AH133" s="152"/>
      <c r="AI133" s="152"/>
      <c r="AJ133" s="152"/>
      <c r="AK133" s="152"/>
      <c r="AL133" s="152"/>
      <c r="AM133" s="152"/>
      <c r="AN133" s="152"/>
      <c r="AO133" s="152"/>
      <c r="AP133" s="152"/>
      <c r="AQ133" s="152"/>
      <c r="AR133" s="152"/>
      <c r="AS133" s="153"/>
      <c r="AU133" s="151"/>
      <c r="AV133" s="152"/>
      <c r="AW133" s="152"/>
      <c r="AX133" s="152"/>
      <c r="AY133" s="152"/>
      <c r="AZ133" s="152"/>
      <c r="BA133" s="152"/>
      <c r="BB133" s="152"/>
      <c r="BC133" s="152"/>
      <c r="BD133" s="152"/>
      <c r="BE133" s="152"/>
      <c r="BF133" s="152"/>
      <c r="BG133" s="152"/>
      <c r="BH133" s="153"/>
    </row>
    <row r="134" spans="2:60" x14ac:dyDescent="0.25">
      <c r="B134" s="151"/>
      <c r="C134" s="152"/>
      <c r="D134" s="152"/>
      <c r="E134" s="152"/>
      <c r="F134" s="152"/>
      <c r="G134" s="152"/>
      <c r="H134" s="152"/>
      <c r="I134" s="152"/>
      <c r="J134" s="152"/>
      <c r="K134" s="152"/>
      <c r="L134" s="152"/>
      <c r="M134" s="152"/>
      <c r="N134" s="152"/>
      <c r="O134" s="153"/>
      <c r="Q134" s="151"/>
      <c r="R134" s="152"/>
      <c r="S134" s="152"/>
      <c r="T134" s="152"/>
      <c r="U134" s="152"/>
      <c r="V134" s="152"/>
      <c r="W134" s="152"/>
      <c r="X134" s="152"/>
      <c r="Y134" s="152"/>
      <c r="Z134" s="152"/>
      <c r="AA134" s="152"/>
      <c r="AB134" s="152"/>
      <c r="AC134" s="152"/>
      <c r="AD134" s="153"/>
      <c r="AF134" s="151"/>
      <c r="AG134" s="152"/>
      <c r="AH134" s="152"/>
      <c r="AI134" s="152"/>
      <c r="AJ134" s="152"/>
      <c r="AK134" s="152"/>
      <c r="AL134" s="152"/>
      <c r="AM134" s="152"/>
      <c r="AN134" s="152"/>
      <c r="AO134" s="152"/>
      <c r="AP134" s="152"/>
      <c r="AQ134" s="152"/>
      <c r="AR134" s="152"/>
      <c r="AS134" s="153"/>
      <c r="AU134" s="151"/>
      <c r="AV134" s="152"/>
      <c r="AW134" s="152"/>
      <c r="AX134" s="152"/>
      <c r="AY134" s="152"/>
      <c r="AZ134" s="152"/>
      <c r="BA134" s="152"/>
      <c r="BB134" s="152"/>
      <c r="BC134" s="152"/>
      <c r="BD134" s="152"/>
      <c r="BE134" s="152"/>
      <c r="BF134" s="152"/>
      <c r="BG134" s="152"/>
      <c r="BH134" s="153"/>
    </row>
    <row r="135" spans="2:60" x14ac:dyDescent="0.25">
      <c r="B135" s="151"/>
      <c r="C135" s="152"/>
      <c r="D135" s="152"/>
      <c r="E135" s="152"/>
      <c r="F135" s="152"/>
      <c r="G135" s="152"/>
      <c r="H135" s="152"/>
      <c r="I135" s="152"/>
      <c r="J135" s="152"/>
      <c r="K135" s="152"/>
      <c r="L135" s="152"/>
      <c r="M135" s="152"/>
      <c r="N135" s="152"/>
      <c r="O135" s="153"/>
      <c r="Q135" s="151"/>
      <c r="R135" s="152"/>
      <c r="S135" s="152"/>
      <c r="T135" s="152"/>
      <c r="U135" s="152"/>
      <c r="V135" s="152"/>
      <c r="W135" s="152"/>
      <c r="X135" s="152"/>
      <c r="Y135" s="152"/>
      <c r="Z135" s="152"/>
      <c r="AA135" s="152"/>
      <c r="AB135" s="152"/>
      <c r="AC135" s="152"/>
      <c r="AD135" s="153"/>
      <c r="AF135" s="151"/>
      <c r="AG135" s="152"/>
      <c r="AH135" s="152"/>
      <c r="AI135" s="152"/>
      <c r="AJ135" s="152"/>
      <c r="AK135" s="152"/>
      <c r="AL135" s="152"/>
      <c r="AM135" s="152"/>
      <c r="AN135" s="152"/>
      <c r="AO135" s="152"/>
      <c r="AP135" s="152"/>
      <c r="AQ135" s="152"/>
      <c r="AR135" s="152"/>
      <c r="AS135" s="153"/>
      <c r="AU135" s="151"/>
      <c r="AV135" s="152"/>
      <c r="AW135" s="152"/>
      <c r="AX135" s="152"/>
      <c r="AY135" s="152"/>
      <c r="AZ135" s="152"/>
      <c r="BA135" s="152"/>
      <c r="BB135" s="152"/>
      <c r="BC135" s="152"/>
      <c r="BD135" s="152"/>
      <c r="BE135" s="152"/>
      <c r="BF135" s="152"/>
      <c r="BG135" s="152"/>
      <c r="BH135" s="153"/>
    </row>
    <row r="136" spans="2:60" x14ac:dyDescent="0.25">
      <c r="B136" s="144"/>
      <c r="C136" s="145"/>
      <c r="D136" s="145"/>
      <c r="E136" s="145"/>
      <c r="F136" s="145"/>
      <c r="G136" s="145"/>
      <c r="H136" s="145"/>
      <c r="I136" s="145"/>
      <c r="J136" s="145"/>
      <c r="K136" s="145"/>
      <c r="L136" s="145"/>
      <c r="M136" s="145"/>
      <c r="N136" s="145"/>
      <c r="O136" s="146"/>
      <c r="Q136" s="144"/>
      <c r="R136" s="145"/>
      <c r="S136" s="145"/>
      <c r="T136" s="145"/>
      <c r="U136" s="145"/>
      <c r="V136" s="145"/>
      <c r="W136" s="145"/>
      <c r="X136" s="145"/>
      <c r="Y136" s="145"/>
      <c r="Z136" s="145"/>
      <c r="AA136" s="145"/>
      <c r="AB136" s="145"/>
      <c r="AC136" s="145"/>
      <c r="AD136" s="146"/>
      <c r="AF136" s="144"/>
      <c r="AG136" s="145"/>
      <c r="AH136" s="145"/>
      <c r="AI136" s="145"/>
      <c r="AJ136" s="145"/>
      <c r="AK136" s="145"/>
      <c r="AL136" s="145"/>
      <c r="AM136" s="145"/>
      <c r="AN136" s="145"/>
      <c r="AO136" s="145"/>
      <c r="AP136" s="145"/>
      <c r="AQ136" s="145"/>
      <c r="AR136" s="145"/>
      <c r="AS136" s="146"/>
      <c r="AU136" s="144"/>
      <c r="AV136" s="145"/>
      <c r="AW136" s="145"/>
      <c r="AX136" s="145"/>
      <c r="AY136" s="145"/>
      <c r="AZ136" s="145"/>
      <c r="BA136" s="145"/>
      <c r="BB136" s="145"/>
      <c r="BC136" s="145"/>
      <c r="BD136" s="145"/>
      <c r="BE136" s="145"/>
      <c r="BF136" s="145"/>
      <c r="BG136" s="145"/>
      <c r="BH136" s="146"/>
    </row>
    <row r="137" spans="2:60" ht="15" customHeight="1" x14ac:dyDescent="0.25">
      <c r="B137" s="141" t="s">
        <v>1042</v>
      </c>
      <c r="C137" s="142"/>
      <c r="D137" s="142"/>
      <c r="E137" s="142"/>
      <c r="F137" s="142"/>
      <c r="G137" s="142"/>
      <c r="H137" s="142"/>
      <c r="I137" s="142"/>
      <c r="J137" s="142"/>
      <c r="K137" s="142"/>
      <c r="L137" s="142"/>
      <c r="M137" s="142"/>
      <c r="N137" s="142"/>
      <c r="O137" s="143"/>
      <c r="Q137" s="141" t="s">
        <v>1042</v>
      </c>
      <c r="R137" s="142"/>
      <c r="S137" s="142"/>
      <c r="T137" s="142"/>
      <c r="U137" s="142"/>
      <c r="V137" s="142"/>
      <c r="W137" s="142"/>
      <c r="X137" s="142"/>
      <c r="Y137" s="142"/>
      <c r="Z137" s="142"/>
      <c r="AA137" s="142"/>
      <c r="AB137" s="142"/>
      <c r="AC137" s="142"/>
      <c r="AD137" s="143"/>
      <c r="AF137" s="141" t="s">
        <v>1042</v>
      </c>
      <c r="AG137" s="142"/>
      <c r="AH137" s="142"/>
      <c r="AI137" s="142"/>
      <c r="AJ137" s="142"/>
      <c r="AK137" s="142"/>
      <c r="AL137" s="142"/>
      <c r="AM137" s="142"/>
      <c r="AN137" s="142"/>
      <c r="AO137" s="142"/>
      <c r="AP137" s="142"/>
      <c r="AQ137" s="142"/>
      <c r="AR137" s="142"/>
      <c r="AS137" s="143"/>
      <c r="AU137" s="141" t="s">
        <v>1042</v>
      </c>
      <c r="AV137" s="142"/>
      <c r="AW137" s="142"/>
      <c r="AX137" s="142"/>
      <c r="AY137" s="142"/>
      <c r="AZ137" s="142"/>
      <c r="BA137" s="142"/>
      <c r="BB137" s="142"/>
      <c r="BC137" s="142"/>
      <c r="BD137" s="142"/>
      <c r="BE137" s="142"/>
      <c r="BF137" s="142"/>
      <c r="BG137" s="142"/>
      <c r="BH137" s="143"/>
    </row>
    <row r="138" spans="2:60" x14ac:dyDescent="0.25">
      <c r="B138" s="144"/>
      <c r="C138" s="145"/>
      <c r="D138" s="145"/>
      <c r="E138" s="145"/>
      <c r="F138" s="145"/>
      <c r="G138" s="145"/>
      <c r="H138" s="145"/>
      <c r="I138" s="145"/>
      <c r="J138" s="145"/>
      <c r="K138" s="145"/>
      <c r="L138" s="145"/>
      <c r="M138" s="145"/>
      <c r="N138" s="145"/>
      <c r="O138" s="146"/>
      <c r="Q138" s="144"/>
      <c r="R138" s="145"/>
      <c r="S138" s="145"/>
      <c r="T138" s="145"/>
      <c r="U138" s="145"/>
      <c r="V138" s="145"/>
      <c r="W138" s="145"/>
      <c r="X138" s="145"/>
      <c r="Y138" s="145"/>
      <c r="Z138" s="145"/>
      <c r="AA138" s="145"/>
      <c r="AB138" s="145"/>
      <c r="AC138" s="145"/>
      <c r="AD138" s="146"/>
      <c r="AF138" s="144"/>
      <c r="AG138" s="145"/>
      <c r="AH138" s="145"/>
      <c r="AI138" s="145"/>
      <c r="AJ138" s="145"/>
      <c r="AK138" s="145"/>
      <c r="AL138" s="145"/>
      <c r="AM138" s="145"/>
      <c r="AN138" s="145"/>
      <c r="AO138" s="145"/>
      <c r="AP138" s="145"/>
      <c r="AQ138" s="145"/>
      <c r="AR138" s="145"/>
      <c r="AS138" s="146"/>
      <c r="AU138" s="144"/>
      <c r="AV138" s="145"/>
      <c r="AW138" s="145"/>
      <c r="AX138" s="145"/>
      <c r="AY138" s="145"/>
      <c r="AZ138" s="145"/>
      <c r="BA138" s="145"/>
      <c r="BB138" s="145"/>
      <c r="BC138" s="145"/>
      <c r="BD138" s="145"/>
      <c r="BE138" s="145"/>
      <c r="BF138" s="145"/>
      <c r="BG138" s="145"/>
      <c r="BH138" s="146"/>
    </row>
    <row r="141" spans="2:60" x14ac:dyDescent="0.25">
      <c r="B141" s="139" t="s">
        <v>82</v>
      </c>
      <c r="C141" s="139"/>
      <c r="D141" s="139"/>
      <c r="E141" s="139"/>
      <c r="F141" s="139"/>
      <c r="G141" s="139"/>
      <c r="H141" s="139"/>
      <c r="I141" s="139"/>
      <c r="J141" s="139"/>
      <c r="K141" s="139"/>
      <c r="L141" s="139"/>
      <c r="M141" s="139"/>
      <c r="N141" s="139"/>
      <c r="O141" s="139"/>
    </row>
    <row r="142" spans="2:60" x14ac:dyDescent="0.25">
      <c r="B142" s="139"/>
      <c r="C142" s="139"/>
      <c r="D142" s="139"/>
      <c r="E142" s="139"/>
      <c r="F142" s="139"/>
      <c r="G142" s="139"/>
      <c r="H142" s="139"/>
      <c r="I142" s="139"/>
      <c r="J142" s="139"/>
      <c r="K142" s="139"/>
      <c r="L142" s="139"/>
      <c r="M142" s="139"/>
      <c r="N142" s="139"/>
      <c r="O142" s="139"/>
    </row>
    <row r="143" spans="2:60" x14ac:dyDescent="0.25">
      <c r="B143" t="s">
        <v>1025</v>
      </c>
    </row>
    <row r="144" spans="2:60" x14ac:dyDescent="0.25">
      <c r="B144" t="s">
        <v>913</v>
      </c>
    </row>
    <row r="146" spans="2:60" x14ac:dyDescent="0.25">
      <c r="B146" s="46" t="s">
        <v>82</v>
      </c>
      <c r="C146" s="46"/>
      <c r="D146" s="46"/>
      <c r="E146" s="46"/>
      <c r="F146" s="46"/>
      <c r="G146" s="46"/>
      <c r="H146" s="46"/>
      <c r="I146" s="46"/>
      <c r="J146" s="46"/>
      <c r="K146" s="46"/>
      <c r="L146" s="46"/>
      <c r="M146" s="46"/>
      <c r="N146" s="46"/>
      <c r="O146" s="46"/>
      <c r="Q146" s="46" t="s">
        <v>914</v>
      </c>
      <c r="R146" s="46"/>
      <c r="S146" s="46"/>
      <c r="T146" s="46"/>
      <c r="U146" s="46"/>
      <c r="V146" s="46"/>
      <c r="W146" s="46"/>
      <c r="X146" s="46"/>
      <c r="Y146" s="46"/>
      <c r="Z146" s="46"/>
      <c r="AA146" s="46"/>
      <c r="AB146" s="46"/>
      <c r="AC146" s="46"/>
      <c r="AD146" s="46"/>
      <c r="AF146" s="161" t="s">
        <v>920</v>
      </c>
      <c r="AG146" s="161"/>
      <c r="AH146" s="161"/>
      <c r="AI146" s="161"/>
      <c r="AJ146" s="161"/>
      <c r="AK146" s="161"/>
      <c r="AL146" s="161"/>
      <c r="AM146" s="161"/>
      <c r="AN146" s="161"/>
      <c r="AO146" s="161"/>
      <c r="AP146" s="161"/>
      <c r="AQ146" s="161"/>
      <c r="AR146" s="161"/>
      <c r="AS146" s="161"/>
      <c r="AU146" s="161" t="s">
        <v>921</v>
      </c>
      <c r="AV146" s="161"/>
      <c r="AW146" s="161"/>
      <c r="AX146" s="161"/>
      <c r="AY146" s="161"/>
      <c r="AZ146" s="161"/>
      <c r="BA146" s="161"/>
      <c r="BB146" s="161"/>
      <c r="BC146" s="161"/>
      <c r="BD146" s="161"/>
      <c r="BE146" s="161"/>
      <c r="BF146" s="161"/>
      <c r="BG146" s="161"/>
      <c r="BH146" s="161"/>
    </row>
    <row r="147" spans="2:60" x14ac:dyDescent="0.25">
      <c r="B147" s="141" t="s">
        <v>915</v>
      </c>
      <c r="C147" s="142"/>
      <c r="D147" s="142"/>
      <c r="E147" s="142"/>
      <c r="F147" s="142"/>
      <c r="G147" s="142"/>
      <c r="H147" s="142"/>
      <c r="I147" s="142"/>
      <c r="J147" s="142"/>
      <c r="K147" s="142"/>
      <c r="L147" s="142"/>
      <c r="M147" s="142"/>
      <c r="N147" s="142"/>
      <c r="O147" s="143"/>
      <c r="Q147" s="141" t="s">
        <v>916</v>
      </c>
      <c r="R147" s="142"/>
      <c r="S147" s="142"/>
      <c r="T147" s="142"/>
      <c r="U147" s="142"/>
      <c r="V147" s="142"/>
      <c r="W147" s="142"/>
      <c r="X147" s="142"/>
      <c r="Y147" s="142"/>
      <c r="Z147" s="142"/>
      <c r="AA147" s="142"/>
      <c r="AB147" s="142"/>
      <c r="AC147" s="142"/>
      <c r="AD147" s="143"/>
      <c r="AF147" s="141" t="s">
        <v>915</v>
      </c>
      <c r="AG147" s="142"/>
      <c r="AH147" s="142"/>
      <c r="AI147" s="142"/>
      <c r="AJ147" s="142"/>
      <c r="AK147" s="142"/>
      <c r="AL147" s="142"/>
      <c r="AM147" s="142"/>
      <c r="AN147" s="142"/>
      <c r="AO147" s="142"/>
      <c r="AP147" s="142"/>
      <c r="AQ147" s="142"/>
      <c r="AR147" s="142"/>
      <c r="AS147" s="143"/>
      <c r="AU147" s="141" t="s">
        <v>916</v>
      </c>
      <c r="AV147" s="142"/>
      <c r="AW147" s="142"/>
      <c r="AX147" s="142"/>
      <c r="AY147" s="142"/>
      <c r="AZ147" s="142"/>
      <c r="BA147" s="142"/>
      <c r="BB147" s="142"/>
      <c r="BC147" s="142"/>
      <c r="BD147" s="142"/>
      <c r="BE147" s="142"/>
      <c r="BF147" s="142"/>
      <c r="BG147" s="142"/>
      <c r="BH147" s="143"/>
    </row>
    <row r="148" spans="2:60" x14ac:dyDescent="0.25">
      <c r="B148" s="144"/>
      <c r="C148" s="145"/>
      <c r="D148" s="145"/>
      <c r="E148" s="145"/>
      <c r="F148" s="145"/>
      <c r="G148" s="145"/>
      <c r="H148" s="145"/>
      <c r="I148" s="145"/>
      <c r="J148" s="145"/>
      <c r="K148" s="145"/>
      <c r="L148" s="145"/>
      <c r="M148" s="145"/>
      <c r="N148" s="145"/>
      <c r="O148" s="146"/>
      <c r="Q148" s="144"/>
      <c r="R148" s="145"/>
      <c r="S148" s="145"/>
      <c r="T148" s="145"/>
      <c r="U148" s="145"/>
      <c r="V148" s="145"/>
      <c r="W148" s="145"/>
      <c r="X148" s="145"/>
      <c r="Y148" s="145"/>
      <c r="Z148" s="145"/>
      <c r="AA148" s="145"/>
      <c r="AB148" s="145"/>
      <c r="AC148" s="145"/>
      <c r="AD148" s="146"/>
      <c r="AF148" s="144"/>
      <c r="AG148" s="145"/>
      <c r="AH148" s="145"/>
      <c r="AI148" s="145"/>
      <c r="AJ148" s="145"/>
      <c r="AK148" s="145"/>
      <c r="AL148" s="145"/>
      <c r="AM148" s="145"/>
      <c r="AN148" s="145"/>
      <c r="AO148" s="145"/>
      <c r="AP148" s="145"/>
      <c r="AQ148" s="145"/>
      <c r="AR148" s="145"/>
      <c r="AS148" s="146"/>
      <c r="AU148" s="144"/>
      <c r="AV148" s="145"/>
      <c r="AW148" s="145"/>
      <c r="AX148" s="145"/>
      <c r="AY148" s="145"/>
      <c r="AZ148" s="145"/>
      <c r="BA148" s="145"/>
      <c r="BB148" s="145"/>
      <c r="BC148" s="145"/>
      <c r="BD148" s="145"/>
      <c r="BE148" s="145"/>
      <c r="BF148" s="145"/>
      <c r="BG148" s="145"/>
      <c r="BH148" s="146"/>
    </row>
    <row r="149" spans="2:60" x14ac:dyDescent="0.25">
      <c r="B149" s="159" t="s">
        <v>13</v>
      </c>
      <c r="C149" s="159"/>
      <c r="D149" s="159" t="s">
        <v>15</v>
      </c>
      <c r="E149" s="159"/>
      <c r="F149" s="159" t="s">
        <v>16</v>
      </c>
      <c r="G149" s="159"/>
      <c r="H149" s="159" t="s">
        <v>19</v>
      </c>
      <c r="I149" s="159"/>
      <c r="J149" s="159" t="s">
        <v>822</v>
      </c>
      <c r="K149" s="159"/>
      <c r="L149" s="159" t="s">
        <v>824</v>
      </c>
      <c r="M149" s="159"/>
      <c r="N149" s="159" t="s">
        <v>826</v>
      </c>
      <c r="O149" s="159"/>
      <c r="Q149" s="159" t="s">
        <v>13</v>
      </c>
      <c r="R149" s="159"/>
      <c r="S149" s="159" t="s">
        <v>15</v>
      </c>
      <c r="T149" s="159"/>
      <c r="U149" s="159" t="s">
        <v>16</v>
      </c>
      <c r="V149" s="159"/>
      <c r="W149" s="159" t="s">
        <v>19</v>
      </c>
      <c r="X149" s="159"/>
      <c r="Y149" s="159" t="s">
        <v>822</v>
      </c>
      <c r="Z149" s="159"/>
      <c r="AA149" s="159" t="s">
        <v>824</v>
      </c>
      <c r="AB149" s="159"/>
      <c r="AC149" s="159" t="s">
        <v>826</v>
      </c>
      <c r="AD149" s="159"/>
      <c r="AF149" s="159" t="s">
        <v>13</v>
      </c>
      <c r="AG149" s="159"/>
      <c r="AH149" s="159" t="s">
        <v>15</v>
      </c>
      <c r="AI149" s="159"/>
      <c r="AJ149" s="159" t="s">
        <v>16</v>
      </c>
      <c r="AK149" s="159"/>
      <c r="AL149" s="159" t="s">
        <v>19</v>
      </c>
      <c r="AM149" s="159"/>
      <c r="AN149" s="159" t="s">
        <v>822</v>
      </c>
      <c r="AO149" s="159"/>
      <c r="AP149" s="159" t="s">
        <v>824</v>
      </c>
      <c r="AQ149" s="159"/>
      <c r="AR149" s="159" t="s">
        <v>826</v>
      </c>
      <c r="AS149" s="159"/>
      <c r="AU149" s="159" t="s">
        <v>13</v>
      </c>
      <c r="AV149" s="159"/>
      <c r="AW149" s="159" t="s">
        <v>15</v>
      </c>
      <c r="AX149" s="159"/>
      <c r="AY149" s="159" t="s">
        <v>16</v>
      </c>
      <c r="AZ149" s="159"/>
      <c r="BA149" s="159" t="s">
        <v>19</v>
      </c>
      <c r="BB149" s="159"/>
      <c r="BC149" s="159" t="s">
        <v>822</v>
      </c>
      <c r="BD149" s="159"/>
      <c r="BE149" s="159" t="s">
        <v>824</v>
      </c>
      <c r="BF149" s="159"/>
      <c r="BG149" s="159" t="s">
        <v>826</v>
      </c>
      <c r="BH149" s="159"/>
    </row>
    <row r="150" spans="2:60" x14ac:dyDescent="0.25">
      <c r="B150" s="157">
        <v>0.1</v>
      </c>
      <c r="C150" s="158"/>
      <c r="D150" s="157">
        <v>0.95</v>
      </c>
      <c r="E150" s="158"/>
      <c r="F150" s="157"/>
      <c r="G150" s="158"/>
      <c r="H150" s="157">
        <v>0.1</v>
      </c>
      <c r="I150" s="158"/>
      <c r="J150" s="157">
        <v>0.2</v>
      </c>
      <c r="K150" s="158"/>
      <c r="L150" s="157">
        <v>0.33</v>
      </c>
      <c r="M150" s="158"/>
      <c r="N150" s="158"/>
      <c r="O150" s="158"/>
      <c r="Q150" s="157">
        <v>0.15</v>
      </c>
      <c r="R150" s="158"/>
      <c r="S150" s="157">
        <v>0.95</v>
      </c>
      <c r="T150" s="158"/>
      <c r="U150" s="157"/>
      <c r="V150" s="158"/>
      <c r="W150" s="157">
        <v>0.05</v>
      </c>
      <c r="X150" s="158"/>
      <c r="Y150" s="157">
        <v>0.2</v>
      </c>
      <c r="Z150" s="158"/>
      <c r="AA150" s="157">
        <v>0.33</v>
      </c>
      <c r="AB150" s="158"/>
      <c r="AC150" s="158"/>
      <c r="AD150" s="158"/>
      <c r="AF150" s="157">
        <v>0.11</v>
      </c>
      <c r="AG150" s="158"/>
      <c r="AH150" s="157">
        <v>1.0900000000000001</v>
      </c>
      <c r="AI150" s="158"/>
      <c r="AJ150" s="157"/>
      <c r="AK150" s="158"/>
      <c r="AL150" s="157">
        <v>0.11</v>
      </c>
      <c r="AM150" s="158"/>
      <c r="AN150" s="157">
        <v>0.2</v>
      </c>
      <c r="AO150" s="158"/>
      <c r="AP150" s="157">
        <v>0.33</v>
      </c>
      <c r="AQ150" s="158"/>
      <c r="AR150" s="158"/>
      <c r="AS150" s="158"/>
      <c r="AU150" s="157">
        <v>0.17</v>
      </c>
      <c r="AV150" s="158"/>
      <c r="AW150" s="157">
        <v>1.0900000000000001</v>
      </c>
      <c r="AX150" s="158"/>
      <c r="AY150" s="157"/>
      <c r="AZ150" s="158"/>
      <c r="BA150" s="157">
        <v>0.06</v>
      </c>
      <c r="BB150" s="158"/>
      <c r="BC150" s="157">
        <v>0.2</v>
      </c>
      <c r="BD150" s="158"/>
      <c r="BE150" s="157">
        <v>0.33</v>
      </c>
      <c r="BF150" s="158"/>
      <c r="BG150" s="158"/>
      <c r="BH150" s="158"/>
    </row>
    <row r="151" spans="2:60" x14ac:dyDescent="0.25">
      <c r="B151" s="159" t="s">
        <v>14</v>
      </c>
      <c r="C151" s="159"/>
      <c r="D151" s="159" t="s">
        <v>17</v>
      </c>
      <c r="E151" s="159"/>
      <c r="F151" s="159" t="s">
        <v>18</v>
      </c>
      <c r="G151" s="159"/>
      <c r="H151" s="159" t="s">
        <v>20</v>
      </c>
      <c r="I151" s="159"/>
      <c r="J151" s="159" t="s">
        <v>823</v>
      </c>
      <c r="K151" s="159"/>
      <c r="L151" s="159" t="s">
        <v>825</v>
      </c>
      <c r="M151" s="159"/>
      <c r="N151" s="159" t="s">
        <v>827</v>
      </c>
      <c r="O151" s="159"/>
      <c r="Q151" s="159" t="s">
        <v>14</v>
      </c>
      <c r="R151" s="159"/>
      <c r="S151" s="159" t="s">
        <v>17</v>
      </c>
      <c r="T151" s="159"/>
      <c r="U151" s="159" t="s">
        <v>18</v>
      </c>
      <c r="V151" s="159"/>
      <c r="W151" s="159" t="s">
        <v>20</v>
      </c>
      <c r="X151" s="159"/>
      <c r="Y151" s="159" t="s">
        <v>823</v>
      </c>
      <c r="Z151" s="159"/>
      <c r="AA151" s="159" t="s">
        <v>825</v>
      </c>
      <c r="AB151" s="159"/>
      <c r="AC151" s="159" t="s">
        <v>827</v>
      </c>
      <c r="AD151" s="159"/>
      <c r="AF151" s="159" t="s">
        <v>14</v>
      </c>
      <c r="AG151" s="159"/>
      <c r="AH151" s="159" t="s">
        <v>17</v>
      </c>
      <c r="AI151" s="159"/>
      <c r="AJ151" s="159" t="s">
        <v>18</v>
      </c>
      <c r="AK151" s="159"/>
      <c r="AL151" s="159" t="s">
        <v>20</v>
      </c>
      <c r="AM151" s="159"/>
      <c r="AN151" s="159" t="s">
        <v>823</v>
      </c>
      <c r="AO151" s="159"/>
      <c r="AP151" s="159" t="s">
        <v>825</v>
      </c>
      <c r="AQ151" s="159"/>
      <c r="AR151" s="159" t="s">
        <v>827</v>
      </c>
      <c r="AS151" s="159"/>
      <c r="AU151" s="159" t="s">
        <v>14</v>
      </c>
      <c r="AV151" s="159"/>
      <c r="AW151" s="159" t="s">
        <v>17</v>
      </c>
      <c r="AX151" s="159"/>
      <c r="AY151" s="159" t="s">
        <v>18</v>
      </c>
      <c r="AZ151" s="159"/>
      <c r="BA151" s="159" t="s">
        <v>20</v>
      </c>
      <c r="BB151" s="159"/>
      <c r="BC151" s="159" t="s">
        <v>823</v>
      </c>
      <c r="BD151" s="159"/>
      <c r="BE151" s="159" t="s">
        <v>825</v>
      </c>
      <c r="BF151" s="159"/>
      <c r="BG151" s="159" t="s">
        <v>827</v>
      </c>
      <c r="BH151" s="159"/>
    </row>
    <row r="152" spans="2:60" x14ac:dyDescent="0.25">
      <c r="B152" s="158"/>
      <c r="C152" s="158"/>
      <c r="D152" s="158"/>
      <c r="E152" s="158"/>
      <c r="F152" s="157"/>
      <c r="G152" s="158"/>
      <c r="H152" s="158"/>
      <c r="I152" s="158"/>
      <c r="J152" s="157">
        <v>0.15</v>
      </c>
      <c r="K152" s="158"/>
      <c r="L152" s="157">
        <v>0.35</v>
      </c>
      <c r="M152" s="158"/>
      <c r="N152" s="158"/>
      <c r="O152" s="158"/>
      <c r="Q152" s="158"/>
      <c r="R152" s="158"/>
      <c r="S152" s="158"/>
      <c r="T152" s="158"/>
      <c r="U152" s="157"/>
      <c r="V152" s="158"/>
      <c r="W152" s="158"/>
      <c r="X152" s="158"/>
      <c r="Y152" s="157">
        <v>0.15</v>
      </c>
      <c r="Z152" s="158"/>
      <c r="AA152" s="157">
        <v>0.35</v>
      </c>
      <c r="AB152" s="158"/>
      <c r="AC152" s="158"/>
      <c r="AD152" s="158"/>
      <c r="AF152" s="158"/>
      <c r="AG152" s="158"/>
      <c r="AH152" s="158"/>
      <c r="AI152" s="158"/>
      <c r="AJ152" s="157"/>
      <c r="AK152" s="158"/>
      <c r="AL152" s="158"/>
      <c r="AM152" s="158"/>
      <c r="AN152" s="157">
        <v>0.15</v>
      </c>
      <c r="AO152" s="158"/>
      <c r="AP152" s="157">
        <v>0.4</v>
      </c>
      <c r="AQ152" s="158"/>
      <c r="AR152" s="158"/>
      <c r="AS152" s="158"/>
      <c r="AU152" s="158"/>
      <c r="AV152" s="158"/>
      <c r="AW152" s="158"/>
      <c r="AX152" s="158"/>
      <c r="AY152" s="157"/>
      <c r="AZ152" s="158"/>
      <c r="BA152" s="158"/>
      <c r="BB152" s="158"/>
      <c r="BC152" s="157">
        <v>0.15</v>
      </c>
      <c r="BD152" s="158"/>
      <c r="BE152" s="157">
        <v>0.35</v>
      </c>
      <c r="BF152" s="158"/>
      <c r="BG152" s="158"/>
      <c r="BH152" s="158"/>
    </row>
    <row r="153" spans="2:60" x14ac:dyDescent="0.25">
      <c r="B153" s="154" t="s">
        <v>828</v>
      </c>
      <c r="C153" s="154"/>
      <c r="D153" s="154"/>
      <c r="E153" s="154"/>
      <c r="F153" s="155" t="s">
        <v>906</v>
      </c>
      <c r="G153" s="156"/>
      <c r="H153" s="156"/>
      <c r="I153" s="156"/>
      <c r="J153" s="156"/>
      <c r="K153" s="156"/>
      <c r="L153" s="156"/>
      <c r="M153" s="156"/>
      <c r="N153" s="156"/>
      <c r="O153" s="156"/>
      <c r="Q153" s="154" t="s">
        <v>828</v>
      </c>
      <c r="R153" s="154"/>
      <c r="S153" s="154"/>
      <c r="T153" s="154"/>
      <c r="U153" s="155" t="s">
        <v>906</v>
      </c>
      <c r="V153" s="156"/>
      <c r="W153" s="156"/>
      <c r="X153" s="156"/>
      <c r="Y153" s="156"/>
      <c r="Z153" s="156"/>
      <c r="AA153" s="156"/>
      <c r="AB153" s="156"/>
      <c r="AC153" s="156"/>
      <c r="AD153" s="156"/>
      <c r="AF153" s="154" t="s">
        <v>828</v>
      </c>
      <c r="AG153" s="154"/>
      <c r="AH153" s="154"/>
      <c r="AI153" s="154"/>
      <c r="AJ153" s="155" t="s">
        <v>906</v>
      </c>
      <c r="AK153" s="156"/>
      <c r="AL153" s="156"/>
      <c r="AM153" s="156"/>
      <c r="AN153" s="156"/>
      <c r="AO153" s="156"/>
      <c r="AP153" s="156"/>
      <c r="AQ153" s="156"/>
      <c r="AR153" s="156"/>
      <c r="AS153" s="156"/>
      <c r="AU153" s="154" t="s">
        <v>828</v>
      </c>
      <c r="AV153" s="154"/>
      <c r="AW153" s="154"/>
      <c r="AX153" s="154"/>
      <c r="AY153" s="155" t="s">
        <v>906</v>
      </c>
      <c r="AZ153" s="156"/>
      <c r="BA153" s="156"/>
      <c r="BB153" s="156"/>
      <c r="BC153" s="156"/>
      <c r="BD153" s="156"/>
      <c r="BE153" s="156"/>
      <c r="BF153" s="156"/>
      <c r="BG153" s="156"/>
      <c r="BH153" s="156"/>
    </row>
    <row r="154" spans="2:60" x14ac:dyDescent="0.25">
      <c r="B154" s="148" t="s">
        <v>829</v>
      </c>
      <c r="C154" s="148"/>
      <c r="D154" s="148"/>
      <c r="E154" s="148"/>
      <c r="F154" s="149" t="s">
        <v>832</v>
      </c>
      <c r="G154" s="150"/>
      <c r="H154" s="150"/>
      <c r="I154" s="150"/>
      <c r="J154" s="150"/>
      <c r="K154" s="150"/>
      <c r="L154" s="150"/>
      <c r="M154" s="150"/>
      <c r="N154" s="150"/>
      <c r="O154" s="150"/>
      <c r="Q154" s="148" t="s">
        <v>829</v>
      </c>
      <c r="R154" s="148"/>
      <c r="S154" s="148"/>
      <c r="T154" s="148"/>
      <c r="U154" s="149" t="s">
        <v>832</v>
      </c>
      <c r="V154" s="150"/>
      <c r="W154" s="150"/>
      <c r="X154" s="150"/>
      <c r="Y154" s="150"/>
      <c r="Z154" s="150"/>
      <c r="AA154" s="150"/>
      <c r="AB154" s="150"/>
      <c r="AC154" s="150"/>
      <c r="AD154" s="150"/>
      <c r="AF154" s="148" t="s">
        <v>829</v>
      </c>
      <c r="AG154" s="148"/>
      <c r="AH154" s="148"/>
      <c r="AI154" s="148"/>
      <c r="AJ154" s="149" t="s">
        <v>832</v>
      </c>
      <c r="AK154" s="150"/>
      <c r="AL154" s="150"/>
      <c r="AM154" s="150"/>
      <c r="AN154" s="150"/>
      <c r="AO154" s="150"/>
      <c r="AP154" s="150"/>
      <c r="AQ154" s="150"/>
      <c r="AR154" s="150"/>
      <c r="AS154" s="150"/>
      <c r="AU154" s="148" t="s">
        <v>829</v>
      </c>
      <c r="AV154" s="148"/>
      <c r="AW154" s="148"/>
      <c r="AX154" s="148"/>
      <c r="AY154" s="149" t="s">
        <v>832</v>
      </c>
      <c r="AZ154" s="150"/>
      <c r="BA154" s="150"/>
      <c r="BB154" s="150"/>
      <c r="BC154" s="150"/>
      <c r="BD154" s="150"/>
      <c r="BE154" s="150"/>
      <c r="BF154" s="150"/>
      <c r="BG154" s="150"/>
      <c r="BH154" s="150"/>
    </row>
    <row r="155" spans="2:60" x14ac:dyDescent="0.25">
      <c r="B155" s="154" t="s">
        <v>830</v>
      </c>
      <c r="C155" s="154"/>
      <c r="D155" s="154"/>
      <c r="E155" s="154"/>
      <c r="F155" s="155" t="s">
        <v>832</v>
      </c>
      <c r="G155" s="156"/>
      <c r="H155" s="156"/>
      <c r="I155" s="156"/>
      <c r="J155" s="156"/>
      <c r="K155" s="156"/>
      <c r="L155" s="156"/>
      <c r="M155" s="156"/>
      <c r="N155" s="156"/>
      <c r="O155" s="156"/>
      <c r="Q155" s="154" t="s">
        <v>830</v>
      </c>
      <c r="R155" s="154"/>
      <c r="S155" s="154"/>
      <c r="T155" s="154"/>
      <c r="U155" s="155" t="s">
        <v>832</v>
      </c>
      <c r="V155" s="156"/>
      <c r="W155" s="156"/>
      <c r="X155" s="156"/>
      <c r="Y155" s="156"/>
      <c r="Z155" s="156"/>
      <c r="AA155" s="156"/>
      <c r="AB155" s="156"/>
      <c r="AC155" s="156"/>
      <c r="AD155" s="156"/>
      <c r="AF155" s="154" t="s">
        <v>830</v>
      </c>
      <c r="AG155" s="154"/>
      <c r="AH155" s="154"/>
      <c r="AI155" s="154"/>
      <c r="AJ155" s="155" t="s">
        <v>832</v>
      </c>
      <c r="AK155" s="156"/>
      <c r="AL155" s="156"/>
      <c r="AM155" s="156"/>
      <c r="AN155" s="156"/>
      <c r="AO155" s="156"/>
      <c r="AP155" s="156"/>
      <c r="AQ155" s="156"/>
      <c r="AR155" s="156"/>
      <c r="AS155" s="156"/>
      <c r="AU155" s="154" t="s">
        <v>830</v>
      </c>
      <c r="AV155" s="154"/>
      <c r="AW155" s="154"/>
      <c r="AX155" s="154"/>
      <c r="AY155" s="155" t="s">
        <v>832</v>
      </c>
      <c r="AZ155" s="156"/>
      <c r="BA155" s="156"/>
      <c r="BB155" s="156"/>
      <c r="BC155" s="156"/>
      <c r="BD155" s="156"/>
      <c r="BE155" s="156"/>
      <c r="BF155" s="156"/>
      <c r="BG155" s="156"/>
      <c r="BH155" s="156"/>
    </row>
    <row r="156" spans="2:60" x14ac:dyDescent="0.25">
      <c r="B156" s="148" t="s">
        <v>831</v>
      </c>
      <c r="C156" s="148"/>
      <c r="D156" s="148"/>
      <c r="E156" s="148"/>
      <c r="F156" s="149" t="s">
        <v>832</v>
      </c>
      <c r="G156" s="150"/>
      <c r="H156" s="150"/>
      <c r="I156" s="150"/>
      <c r="J156" s="150"/>
      <c r="K156" s="150"/>
      <c r="L156" s="150"/>
      <c r="M156" s="150"/>
      <c r="N156" s="150"/>
      <c r="O156" s="150"/>
      <c r="Q156" s="148" t="s">
        <v>831</v>
      </c>
      <c r="R156" s="148"/>
      <c r="S156" s="148"/>
      <c r="T156" s="148"/>
      <c r="U156" s="149" t="s">
        <v>832</v>
      </c>
      <c r="V156" s="150"/>
      <c r="W156" s="150"/>
      <c r="X156" s="150"/>
      <c r="Y156" s="150"/>
      <c r="Z156" s="150"/>
      <c r="AA156" s="150"/>
      <c r="AB156" s="150"/>
      <c r="AC156" s="150"/>
      <c r="AD156" s="150"/>
      <c r="AF156" s="148" t="s">
        <v>831</v>
      </c>
      <c r="AG156" s="148"/>
      <c r="AH156" s="148"/>
      <c r="AI156" s="148"/>
      <c r="AJ156" s="149" t="s">
        <v>832</v>
      </c>
      <c r="AK156" s="150"/>
      <c r="AL156" s="150"/>
      <c r="AM156" s="150"/>
      <c r="AN156" s="150"/>
      <c r="AO156" s="150"/>
      <c r="AP156" s="150"/>
      <c r="AQ156" s="150"/>
      <c r="AR156" s="150"/>
      <c r="AS156" s="150"/>
      <c r="AU156" s="148" t="s">
        <v>831</v>
      </c>
      <c r="AV156" s="148"/>
      <c r="AW156" s="148"/>
      <c r="AX156" s="148"/>
      <c r="AY156" s="149" t="s">
        <v>832</v>
      </c>
      <c r="AZ156" s="150"/>
      <c r="BA156" s="150"/>
      <c r="BB156" s="150"/>
      <c r="BC156" s="150"/>
      <c r="BD156" s="150"/>
      <c r="BE156" s="150"/>
      <c r="BF156" s="150"/>
      <c r="BG156" s="150"/>
      <c r="BH156" s="150"/>
    </row>
    <row r="157" spans="2:60" x14ac:dyDescent="0.25">
      <c r="B157" s="141" t="s">
        <v>918</v>
      </c>
      <c r="C157" s="142"/>
      <c r="D157" s="142"/>
      <c r="E157" s="142"/>
      <c r="F157" s="142"/>
      <c r="G157" s="142"/>
      <c r="H157" s="142"/>
      <c r="I157" s="142"/>
      <c r="J157" s="142"/>
      <c r="K157" s="142"/>
      <c r="L157" s="142"/>
      <c r="M157" s="142"/>
      <c r="N157" s="142"/>
      <c r="O157" s="143"/>
      <c r="Q157" s="141" t="s">
        <v>919</v>
      </c>
      <c r="R157" s="142"/>
      <c r="S157" s="142"/>
      <c r="T157" s="142"/>
      <c r="U157" s="142"/>
      <c r="V157" s="142"/>
      <c r="W157" s="142"/>
      <c r="X157" s="142"/>
      <c r="Y157" s="142"/>
      <c r="Z157" s="142"/>
      <c r="AA157" s="142"/>
      <c r="AB157" s="142"/>
      <c r="AC157" s="142"/>
      <c r="AD157" s="143"/>
      <c r="AF157" s="141" t="s">
        <v>922</v>
      </c>
      <c r="AG157" s="142"/>
      <c r="AH157" s="142"/>
      <c r="AI157" s="142"/>
      <c r="AJ157" s="142"/>
      <c r="AK157" s="142"/>
      <c r="AL157" s="142"/>
      <c r="AM157" s="142"/>
      <c r="AN157" s="142"/>
      <c r="AO157" s="142"/>
      <c r="AP157" s="142"/>
      <c r="AQ157" s="142"/>
      <c r="AR157" s="142"/>
      <c r="AS157" s="143"/>
      <c r="AU157" s="141" t="s">
        <v>1026</v>
      </c>
      <c r="AV157" s="142"/>
      <c r="AW157" s="142"/>
      <c r="AX157" s="142"/>
      <c r="AY157" s="142"/>
      <c r="AZ157" s="142"/>
      <c r="BA157" s="142"/>
      <c r="BB157" s="142"/>
      <c r="BC157" s="142"/>
      <c r="BD157" s="142"/>
      <c r="BE157" s="142"/>
      <c r="BF157" s="142"/>
      <c r="BG157" s="142"/>
      <c r="BH157" s="143"/>
    </row>
    <row r="158" spans="2:60" x14ac:dyDescent="0.25">
      <c r="B158" s="151"/>
      <c r="C158" s="152"/>
      <c r="D158" s="152"/>
      <c r="E158" s="152"/>
      <c r="F158" s="152"/>
      <c r="G158" s="152"/>
      <c r="H158" s="152"/>
      <c r="I158" s="152"/>
      <c r="J158" s="152"/>
      <c r="K158" s="152"/>
      <c r="L158" s="152"/>
      <c r="M158" s="152"/>
      <c r="N158" s="152"/>
      <c r="O158" s="153"/>
      <c r="Q158" s="151"/>
      <c r="R158" s="152"/>
      <c r="S158" s="152"/>
      <c r="T158" s="152"/>
      <c r="U158" s="152"/>
      <c r="V158" s="152"/>
      <c r="W158" s="152"/>
      <c r="X158" s="152"/>
      <c r="Y158" s="152"/>
      <c r="Z158" s="152"/>
      <c r="AA158" s="152"/>
      <c r="AB158" s="152"/>
      <c r="AC158" s="152"/>
      <c r="AD158" s="153"/>
      <c r="AF158" s="151"/>
      <c r="AG158" s="152"/>
      <c r="AH158" s="152"/>
      <c r="AI158" s="152"/>
      <c r="AJ158" s="152"/>
      <c r="AK158" s="152"/>
      <c r="AL158" s="152"/>
      <c r="AM158" s="152"/>
      <c r="AN158" s="152"/>
      <c r="AO158" s="152"/>
      <c r="AP158" s="152"/>
      <c r="AQ158" s="152"/>
      <c r="AR158" s="152"/>
      <c r="AS158" s="153"/>
      <c r="AU158" s="151"/>
      <c r="AV158" s="152"/>
      <c r="AW158" s="152"/>
      <c r="AX158" s="152"/>
      <c r="AY158" s="152"/>
      <c r="AZ158" s="152"/>
      <c r="BA158" s="152"/>
      <c r="BB158" s="152"/>
      <c r="BC158" s="152"/>
      <c r="BD158" s="152"/>
      <c r="BE158" s="152"/>
      <c r="BF158" s="152"/>
      <c r="BG158" s="152"/>
      <c r="BH158" s="153"/>
    </row>
    <row r="159" spans="2:60" x14ac:dyDescent="0.25">
      <c r="B159" s="151"/>
      <c r="C159" s="152"/>
      <c r="D159" s="152"/>
      <c r="E159" s="152"/>
      <c r="F159" s="152"/>
      <c r="G159" s="152"/>
      <c r="H159" s="152"/>
      <c r="I159" s="152"/>
      <c r="J159" s="152"/>
      <c r="K159" s="152"/>
      <c r="L159" s="152"/>
      <c r="M159" s="152"/>
      <c r="N159" s="152"/>
      <c r="O159" s="153"/>
      <c r="Q159" s="151"/>
      <c r="R159" s="152"/>
      <c r="S159" s="152"/>
      <c r="T159" s="152"/>
      <c r="U159" s="152"/>
      <c r="V159" s="152"/>
      <c r="W159" s="152"/>
      <c r="X159" s="152"/>
      <c r="Y159" s="152"/>
      <c r="Z159" s="152"/>
      <c r="AA159" s="152"/>
      <c r="AB159" s="152"/>
      <c r="AC159" s="152"/>
      <c r="AD159" s="153"/>
      <c r="AF159" s="151"/>
      <c r="AG159" s="152"/>
      <c r="AH159" s="152"/>
      <c r="AI159" s="152"/>
      <c r="AJ159" s="152"/>
      <c r="AK159" s="152"/>
      <c r="AL159" s="152"/>
      <c r="AM159" s="152"/>
      <c r="AN159" s="152"/>
      <c r="AO159" s="152"/>
      <c r="AP159" s="152"/>
      <c r="AQ159" s="152"/>
      <c r="AR159" s="152"/>
      <c r="AS159" s="153"/>
      <c r="AU159" s="151"/>
      <c r="AV159" s="152"/>
      <c r="AW159" s="152"/>
      <c r="AX159" s="152"/>
      <c r="AY159" s="152"/>
      <c r="AZ159" s="152"/>
      <c r="BA159" s="152"/>
      <c r="BB159" s="152"/>
      <c r="BC159" s="152"/>
      <c r="BD159" s="152"/>
      <c r="BE159" s="152"/>
      <c r="BF159" s="152"/>
      <c r="BG159" s="152"/>
      <c r="BH159" s="153"/>
    </row>
    <row r="160" spans="2:60" x14ac:dyDescent="0.25">
      <c r="B160" s="151"/>
      <c r="C160" s="152"/>
      <c r="D160" s="152"/>
      <c r="E160" s="152"/>
      <c r="F160" s="152"/>
      <c r="G160" s="152"/>
      <c r="H160" s="152"/>
      <c r="I160" s="152"/>
      <c r="J160" s="152"/>
      <c r="K160" s="152"/>
      <c r="L160" s="152"/>
      <c r="M160" s="152"/>
      <c r="N160" s="152"/>
      <c r="O160" s="153"/>
      <c r="Q160" s="151"/>
      <c r="R160" s="152"/>
      <c r="S160" s="152"/>
      <c r="T160" s="152"/>
      <c r="U160" s="152"/>
      <c r="V160" s="152"/>
      <c r="W160" s="152"/>
      <c r="X160" s="152"/>
      <c r="Y160" s="152"/>
      <c r="Z160" s="152"/>
      <c r="AA160" s="152"/>
      <c r="AB160" s="152"/>
      <c r="AC160" s="152"/>
      <c r="AD160" s="153"/>
      <c r="AF160" s="151"/>
      <c r="AG160" s="152"/>
      <c r="AH160" s="152"/>
      <c r="AI160" s="152"/>
      <c r="AJ160" s="152"/>
      <c r="AK160" s="152"/>
      <c r="AL160" s="152"/>
      <c r="AM160" s="152"/>
      <c r="AN160" s="152"/>
      <c r="AO160" s="152"/>
      <c r="AP160" s="152"/>
      <c r="AQ160" s="152"/>
      <c r="AR160" s="152"/>
      <c r="AS160" s="153"/>
      <c r="AU160" s="151"/>
      <c r="AV160" s="152"/>
      <c r="AW160" s="152"/>
      <c r="AX160" s="152"/>
      <c r="AY160" s="152"/>
      <c r="AZ160" s="152"/>
      <c r="BA160" s="152"/>
      <c r="BB160" s="152"/>
      <c r="BC160" s="152"/>
      <c r="BD160" s="152"/>
      <c r="BE160" s="152"/>
      <c r="BF160" s="152"/>
      <c r="BG160" s="152"/>
      <c r="BH160" s="153"/>
    </row>
    <row r="161" spans="2:60" x14ac:dyDescent="0.25">
      <c r="B161" s="151"/>
      <c r="C161" s="152"/>
      <c r="D161" s="152"/>
      <c r="E161" s="152"/>
      <c r="F161" s="152"/>
      <c r="G161" s="152"/>
      <c r="H161" s="152"/>
      <c r="I161" s="152"/>
      <c r="J161" s="152"/>
      <c r="K161" s="152"/>
      <c r="L161" s="152"/>
      <c r="M161" s="152"/>
      <c r="N161" s="152"/>
      <c r="O161" s="153"/>
      <c r="Q161" s="151"/>
      <c r="R161" s="152"/>
      <c r="S161" s="152"/>
      <c r="T161" s="152"/>
      <c r="U161" s="152"/>
      <c r="V161" s="152"/>
      <c r="W161" s="152"/>
      <c r="X161" s="152"/>
      <c r="Y161" s="152"/>
      <c r="Z161" s="152"/>
      <c r="AA161" s="152"/>
      <c r="AB161" s="152"/>
      <c r="AC161" s="152"/>
      <c r="AD161" s="153"/>
      <c r="AF161" s="151"/>
      <c r="AG161" s="152"/>
      <c r="AH161" s="152"/>
      <c r="AI161" s="152"/>
      <c r="AJ161" s="152"/>
      <c r="AK161" s="152"/>
      <c r="AL161" s="152"/>
      <c r="AM161" s="152"/>
      <c r="AN161" s="152"/>
      <c r="AO161" s="152"/>
      <c r="AP161" s="152"/>
      <c r="AQ161" s="152"/>
      <c r="AR161" s="152"/>
      <c r="AS161" s="153"/>
      <c r="AU161" s="151"/>
      <c r="AV161" s="152"/>
      <c r="AW161" s="152"/>
      <c r="AX161" s="152"/>
      <c r="AY161" s="152"/>
      <c r="AZ161" s="152"/>
      <c r="BA161" s="152"/>
      <c r="BB161" s="152"/>
      <c r="BC161" s="152"/>
      <c r="BD161" s="152"/>
      <c r="BE161" s="152"/>
      <c r="BF161" s="152"/>
      <c r="BG161" s="152"/>
      <c r="BH161" s="153"/>
    </row>
    <row r="162" spans="2:60" x14ac:dyDescent="0.25">
      <c r="B162" s="151"/>
      <c r="C162" s="152"/>
      <c r="D162" s="152"/>
      <c r="E162" s="152"/>
      <c r="F162" s="152"/>
      <c r="G162" s="152"/>
      <c r="H162" s="152"/>
      <c r="I162" s="152"/>
      <c r="J162" s="152"/>
      <c r="K162" s="152"/>
      <c r="L162" s="152"/>
      <c r="M162" s="152"/>
      <c r="N162" s="152"/>
      <c r="O162" s="153"/>
      <c r="Q162" s="151"/>
      <c r="R162" s="152"/>
      <c r="S162" s="152"/>
      <c r="T162" s="152"/>
      <c r="U162" s="152"/>
      <c r="V162" s="152"/>
      <c r="W162" s="152"/>
      <c r="X162" s="152"/>
      <c r="Y162" s="152"/>
      <c r="Z162" s="152"/>
      <c r="AA162" s="152"/>
      <c r="AB162" s="152"/>
      <c r="AC162" s="152"/>
      <c r="AD162" s="153"/>
      <c r="AF162" s="151"/>
      <c r="AG162" s="152"/>
      <c r="AH162" s="152"/>
      <c r="AI162" s="152"/>
      <c r="AJ162" s="152"/>
      <c r="AK162" s="152"/>
      <c r="AL162" s="152"/>
      <c r="AM162" s="152"/>
      <c r="AN162" s="152"/>
      <c r="AO162" s="152"/>
      <c r="AP162" s="152"/>
      <c r="AQ162" s="152"/>
      <c r="AR162" s="152"/>
      <c r="AS162" s="153"/>
      <c r="AU162" s="151"/>
      <c r="AV162" s="152"/>
      <c r="AW162" s="152"/>
      <c r="AX162" s="152"/>
      <c r="AY162" s="152"/>
      <c r="AZ162" s="152"/>
      <c r="BA162" s="152"/>
      <c r="BB162" s="152"/>
      <c r="BC162" s="152"/>
      <c r="BD162" s="152"/>
      <c r="BE162" s="152"/>
      <c r="BF162" s="152"/>
      <c r="BG162" s="152"/>
      <c r="BH162" s="153"/>
    </row>
    <row r="163" spans="2:60" x14ac:dyDescent="0.25">
      <c r="B163" s="151"/>
      <c r="C163" s="152"/>
      <c r="D163" s="152"/>
      <c r="E163" s="152"/>
      <c r="F163" s="152"/>
      <c r="G163" s="152"/>
      <c r="H163" s="152"/>
      <c r="I163" s="152"/>
      <c r="J163" s="152"/>
      <c r="K163" s="152"/>
      <c r="L163" s="152"/>
      <c r="M163" s="152"/>
      <c r="N163" s="152"/>
      <c r="O163" s="153"/>
      <c r="Q163" s="151"/>
      <c r="R163" s="152"/>
      <c r="S163" s="152"/>
      <c r="T163" s="152"/>
      <c r="U163" s="152"/>
      <c r="V163" s="152"/>
      <c r="W163" s="152"/>
      <c r="X163" s="152"/>
      <c r="Y163" s="152"/>
      <c r="Z163" s="152"/>
      <c r="AA163" s="152"/>
      <c r="AB163" s="152"/>
      <c r="AC163" s="152"/>
      <c r="AD163" s="153"/>
      <c r="AF163" s="151"/>
      <c r="AG163" s="152"/>
      <c r="AH163" s="152"/>
      <c r="AI163" s="152"/>
      <c r="AJ163" s="152"/>
      <c r="AK163" s="152"/>
      <c r="AL163" s="152"/>
      <c r="AM163" s="152"/>
      <c r="AN163" s="152"/>
      <c r="AO163" s="152"/>
      <c r="AP163" s="152"/>
      <c r="AQ163" s="152"/>
      <c r="AR163" s="152"/>
      <c r="AS163" s="153"/>
      <c r="AU163" s="151"/>
      <c r="AV163" s="152"/>
      <c r="AW163" s="152"/>
      <c r="AX163" s="152"/>
      <c r="AY163" s="152"/>
      <c r="AZ163" s="152"/>
      <c r="BA163" s="152"/>
      <c r="BB163" s="152"/>
      <c r="BC163" s="152"/>
      <c r="BD163" s="152"/>
      <c r="BE163" s="152"/>
      <c r="BF163" s="152"/>
      <c r="BG163" s="152"/>
      <c r="BH163" s="153"/>
    </row>
    <row r="164" spans="2:60" x14ac:dyDescent="0.25">
      <c r="B164" s="151"/>
      <c r="C164" s="152"/>
      <c r="D164" s="152"/>
      <c r="E164" s="152"/>
      <c r="F164" s="152"/>
      <c r="G164" s="152"/>
      <c r="H164" s="152"/>
      <c r="I164" s="152"/>
      <c r="J164" s="152"/>
      <c r="K164" s="152"/>
      <c r="L164" s="152"/>
      <c r="M164" s="152"/>
      <c r="N164" s="152"/>
      <c r="O164" s="153"/>
      <c r="Q164" s="151"/>
      <c r="R164" s="152"/>
      <c r="S164" s="152"/>
      <c r="T164" s="152"/>
      <c r="U164" s="152"/>
      <c r="V164" s="152"/>
      <c r="W164" s="152"/>
      <c r="X164" s="152"/>
      <c r="Y164" s="152"/>
      <c r="Z164" s="152"/>
      <c r="AA164" s="152"/>
      <c r="AB164" s="152"/>
      <c r="AC164" s="152"/>
      <c r="AD164" s="153"/>
      <c r="AF164" s="151"/>
      <c r="AG164" s="152"/>
      <c r="AH164" s="152"/>
      <c r="AI164" s="152"/>
      <c r="AJ164" s="152"/>
      <c r="AK164" s="152"/>
      <c r="AL164" s="152"/>
      <c r="AM164" s="152"/>
      <c r="AN164" s="152"/>
      <c r="AO164" s="152"/>
      <c r="AP164" s="152"/>
      <c r="AQ164" s="152"/>
      <c r="AR164" s="152"/>
      <c r="AS164" s="153"/>
      <c r="AU164" s="151"/>
      <c r="AV164" s="152"/>
      <c r="AW164" s="152"/>
      <c r="AX164" s="152"/>
      <c r="AY164" s="152"/>
      <c r="AZ164" s="152"/>
      <c r="BA164" s="152"/>
      <c r="BB164" s="152"/>
      <c r="BC164" s="152"/>
      <c r="BD164" s="152"/>
      <c r="BE164" s="152"/>
      <c r="BF164" s="152"/>
      <c r="BG164" s="152"/>
      <c r="BH164" s="153"/>
    </row>
    <row r="165" spans="2:60" x14ac:dyDescent="0.25">
      <c r="B165" s="144"/>
      <c r="C165" s="145"/>
      <c r="D165" s="145"/>
      <c r="E165" s="145"/>
      <c r="F165" s="145"/>
      <c r="G165" s="145"/>
      <c r="H165" s="145"/>
      <c r="I165" s="145"/>
      <c r="J165" s="145"/>
      <c r="K165" s="145"/>
      <c r="L165" s="145"/>
      <c r="M165" s="145"/>
      <c r="N165" s="145"/>
      <c r="O165" s="146"/>
      <c r="Q165" s="144"/>
      <c r="R165" s="145"/>
      <c r="S165" s="145"/>
      <c r="T165" s="145"/>
      <c r="U165" s="145"/>
      <c r="V165" s="145"/>
      <c r="W165" s="145"/>
      <c r="X165" s="145"/>
      <c r="Y165" s="145"/>
      <c r="Z165" s="145"/>
      <c r="AA165" s="145"/>
      <c r="AB165" s="145"/>
      <c r="AC165" s="145"/>
      <c r="AD165" s="146"/>
      <c r="AF165" s="144"/>
      <c r="AG165" s="145"/>
      <c r="AH165" s="145"/>
      <c r="AI165" s="145"/>
      <c r="AJ165" s="145"/>
      <c r="AK165" s="145"/>
      <c r="AL165" s="145"/>
      <c r="AM165" s="145"/>
      <c r="AN165" s="145"/>
      <c r="AO165" s="145"/>
      <c r="AP165" s="145"/>
      <c r="AQ165" s="145"/>
      <c r="AR165" s="145"/>
      <c r="AS165" s="146"/>
      <c r="AU165" s="144"/>
      <c r="AV165" s="145"/>
      <c r="AW165" s="145"/>
      <c r="AX165" s="145"/>
      <c r="AY165" s="145"/>
      <c r="AZ165" s="145"/>
      <c r="BA165" s="145"/>
      <c r="BB165" s="145"/>
      <c r="BC165" s="145"/>
      <c r="BD165" s="145"/>
      <c r="BE165" s="145"/>
      <c r="BF165" s="145"/>
      <c r="BG165" s="145"/>
      <c r="BH165" s="146"/>
    </row>
    <row r="166" spans="2:60" x14ac:dyDescent="0.25">
      <c r="B166" s="141" t="s">
        <v>917</v>
      </c>
      <c r="C166" s="142"/>
      <c r="D166" s="142"/>
      <c r="E166" s="142"/>
      <c r="F166" s="142"/>
      <c r="G166" s="142"/>
      <c r="H166" s="142"/>
      <c r="I166" s="142"/>
      <c r="J166" s="142"/>
      <c r="K166" s="142"/>
      <c r="L166" s="142"/>
      <c r="M166" s="142"/>
      <c r="N166" s="142"/>
      <c r="O166" s="143"/>
      <c r="Q166" s="141" t="s">
        <v>917</v>
      </c>
      <c r="R166" s="142"/>
      <c r="S166" s="142"/>
      <c r="T166" s="142"/>
      <c r="U166" s="142"/>
      <c r="V166" s="142"/>
      <c r="W166" s="142"/>
      <c r="X166" s="142"/>
      <c r="Y166" s="142"/>
      <c r="Z166" s="142"/>
      <c r="AA166" s="142"/>
      <c r="AB166" s="142"/>
      <c r="AC166" s="142"/>
      <c r="AD166" s="143"/>
      <c r="AF166" s="141" t="s">
        <v>917</v>
      </c>
      <c r="AG166" s="142"/>
      <c r="AH166" s="142"/>
      <c r="AI166" s="142"/>
      <c r="AJ166" s="142"/>
      <c r="AK166" s="142"/>
      <c r="AL166" s="142"/>
      <c r="AM166" s="142"/>
      <c r="AN166" s="142"/>
      <c r="AO166" s="142"/>
      <c r="AP166" s="142"/>
      <c r="AQ166" s="142"/>
      <c r="AR166" s="142"/>
      <c r="AS166" s="143"/>
      <c r="AU166" s="141" t="s">
        <v>917</v>
      </c>
      <c r="AV166" s="142"/>
      <c r="AW166" s="142"/>
      <c r="AX166" s="142"/>
      <c r="AY166" s="142"/>
      <c r="AZ166" s="142"/>
      <c r="BA166" s="142"/>
      <c r="BB166" s="142"/>
      <c r="BC166" s="142"/>
      <c r="BD166" s="142"/>
      <c r="BE166" s="142"/>
      <c r="BF166" s="142"/>
      <c r="BG166" s="142"/>
      <c r="BH166" s="143"/>
    </row>
    <row r="167" spans="2:60" x14ac:dyDescent="0.25">
      <c r="B167" s="144"/>
      <c r="C167" s="145"/>
      <c r="D167" s="145"/>
      <c r="E167" s="145"/>
      <c r="F167" s="145"/>
      <c r="G167" s="145"/>
      <c r="H167" s="145"/>
      <c r="I167" s="145"/>
      <c r="J167" s="145"/>
      <c r="K167" s="145"/>
      <c r="L167" s="145"/>
      <c r="M167" s="145"/>
      <c r="N167" s="145"/>
      <c r="O167" s="146"/>
      <c r="Q167" s="144"/>
      <c r="R167" s="145"/>
      <c r="S167" s="145"/>
      <c r="T167" s="145"/>
      <c r="U167" s="145"/>
      <c r="V167" s="145"/>
      <c r="W167" s="145"/>
      <c r="X167" s="145"/>
      <c r="Y167" s="145"/>
      <c r="Z167" s="145"/>
      <c r="AA167" s="145"/>
      <c r="AB167" s="145"/>
      <c r="AC167" s="145"/>
      <c r="AD167" s="146"/>
      <c r="AF167" s="144"/>
      <c r="AG167" s="145"/>
      <c r="AH167" s="145"/>
      <c r="AI167" s="145"/>
      <c r="AJ167" s="145"/>
      <c r="AK167" s="145"/>
      <c r="AL167" s="145"/>
      <c r="AM167" s="145"/>
      <c r="AN167" s="145"/>
      <c r="AO167" s="145"/>
      <c r="AP167" s="145"/>
      <c r="AQ167" s="145"/>
      <c r="AR167" s="145"/>
      <c r="AS167" s="146"/>
      <c r="AU167" s="144"/>
      <c r="AV167" s="145"/>
      <c r="AW167" s="145"/>
      <c r="AX167" s="145"/>
      <c r="AY167" s="145"/>
      <c r="AZ167" s="145"/>
      <c r="BA167" s="145"/>
      <c r="BB167" s="145"/>
      <c r="BC167" s="145"/>
      <c r="BD167" s="145"/>
      <c r="BE167" s="145"/>
      <c r="BF167" s="145"/>
      <c r="BG167" s="145"/>
      <c r="BH167" s="146"/>
    </row>
    <row r="170" spans="2:60" x14ac:dyDescent="0.25">
      <c r="B170" s="139" t="s">
        <v>83</v>
      </c>
      <c r="C170" s="139"/>
      <c r="D170" s="139"/>
      <c r="E170" s="139"/>
      <c r="F170" s="139"/>
      <c r="G170" s="139"/>
      <c r="H170" s="139"/>
      <c r="I170" s="139"/>
      <c r="J170" s="139"/>
      <c r="K170" s="139"/>
      <c r="L170" s="139"/>
      <c r="M170" s="139"/>
      <c r="N170" s="139"/>
      <c r="O170" s="139"/>
    </row>
    <row r="171" spans="2:60" x14ac:dyDescent="0.25">
      <c r="B171" s="139"/>
      <c r="C171" s="139"/>
      <c r="D171" s="139"/>
      <c r="E171" s="139"/>
      <c r="F171" s="139"/>
      <c r="G171" s="139"/>
      <c r="H171" s="139"/>
      <c r="I171" s="139"/>
      <c r="J171" s="139"/>
      <c r="K171" s="139"/>
      <c r="L171" s="139"/>
      <c r="M171" s="139"/>
      <c r="N171" s="139"/>
      <c r="O171" s="139"/>
    </row>
    <row r="172" spans="2:60" x14ac:dyDescent="0.25">
      <c r="B172" t="s">
        <v>923</v>
      </c>
    </row>
    <row r="173" spans="2:60" x14ac:dyDescent="0.25">
      <c r="B173" t="s">
        <v>924</v>
      </c>
    </row>
    <row r="175" spans="2:60" x14ac:dyDescent="0.25">
      <c r="B175" s="46" t="s">
        <v>926</v>
      </c>
      <c r="C175" s="46"/>
      <c r="D175" s="46"/>
      <c r="E175" s="46"/>
      <c r="F175" s="46"/>
      <c r="G175" s="46"/>
      <c r="H175" s="46"/>
      <c r="I175" s="46"/>
      <c r="J175" s="46"/>
      <c r="K175" s="46"/>
      <c r="L175" s="46"/>
      <c r="M175" s="46"/>
      <c r="N175" s="46"/>
      <c r="O175" s="46"/>
      <c r="Q175" s="46" t="s">
        <v>927</v>
      </c>
      <c r="R175" s="46"/>
      <c r="S175" s="46"/>
      <c r="T175" s="46"/>
      <c r="U175" s="46"/>
      <c r="V175" s="46"/>
      <c r="W175" s="46"/>
      <c r="X175" s="46"/>
      <c r="Y175" s="46"/>
      <c r="Z175" s="46"/>
      <c r="AA175" s="46"/>
      <c r="AB175" s="46"/>
      <c r="AC175" s="46"/>
      <c r="AD175" s="46"/>
      <c r="AF175" s="161" t="s">
        <v>931</v>
      </c>
      <c r="AG175" s="161"/>
      <c r="AH175" s="161"/>
      <c r="AI175" s="161"/>
      <c r="AJ175" s="161"/>
      <c r="AK175" s="161"/>
      <c r="AL175" s="161"/>
      <c r="AM175" s="161"/>
      <c r="AN175" s="161"/>
      <c r="AO175" s="161"/>
      <c r="AP175" s="161"/>
      <c r="AQ175" s="161"/>
      <c r="AR175" s="161"/>
      <c r="AS175" s="161"/>
      <c r="AU175" s="161" t="s">
        <v>932</v>
      </c>
      <c r="AV175" s="161"/>
      <c r="AW175" s="161"/>
      <c r="AX175" s="161"/>
      <c r="AY175" s="161"/>
      <c r="AZ175" s="161"/>
      <c r="BA175" s="161"/>
      <c r="BB175" s="161"/>
      <c r="BC175" s="161"/>
      <c r="BD175" s="161"/>
      <c r="BE175" s="161"/>
      <c r="BF175" s="161"/>
      <c r="BG175" s="161"/>
      <c r="BH175" s="161"/>
    </row>
    <row r="176" spans="2:60" x14ac:dyDescent="0.25">
      <c r="B176" s="141" t="s">
        <v>928</v>
      </c>
      <c r="C176" s="142"/>
      <c r="D176" s="142"/>
      <c r="E176" s="142"/>
      <c r="F176" s="142"/>
      <c r="G176" s="142"/>
      <c r="H176" s="142"/>
      <c r="I176" s="142"/>
      <c r="J176" s="142"/>
      <c r="K176" s="142"/>
      <c r="L176" s="142"/>
      <c r="M176" s="142"/>
      <c r="N176" s="142"/>
      <c r="O176" s="143"/>
      <c r="Q176" s="141" t="s">
        <v>929</v>
      </c>
      <c r="R176" s="142"/>
      <c r="S176" s="142"/>
      <c r="T176" s="142"/>
      <c r="U176" s="142"/>
      <c r="V176" s="142"/>
      <c r="W176" s="142"/>
      <c r="X176" s="142"/>
      <c r="Y176" s="142"/>
      <c r="Z176" s="142"/>
      <c r="AA176" s="142"/>
      <c r="AB176" s="142"/>
      <c r="AC176" s="142"/>
      <c r="AD176" s="143"/>
      <c r="AF176" s="141" t="s">
        <v>928</v>
      </c>
      <c r="AG176" s="142"/>
      <c r="AH176" s="142"/>
      <c r="AI176" s="142"/>
      <c r="AJ176" s="142"/>
      <c r="AK176" s="142"/>
      <c r="AL176" s="142"/>
      <c r="AM176" s="142"/>
      <c r="AN176" s="142"/>
      <c r="AO176" s="142"/>
      <c r="AP176" s="142"/>
      <c r="AQ176" s="142"/>
      <c r="AR176" s="142"/>
      <c r="AS176" s="143"/>
      <c r="AU176" s="141" t="s">
        <v>929</v>
      </c>
      <c r="AV176" s="142"/>
      <c r="AW176" s="142"/>
      <c r="AX176" s="142"/>
      <c r="AY176" s="142"/>
      <c r="AZ176" s="142"/>
      <c r="BA176" s="142"/>
      <c r="BB176" s="142"/>
      <c r="BC176" s="142"/>
      <c r="BD176" s="142"/>
      <c r="BE176" s="142"/>
      <c r="BF176" s="142"/>
      <c r="BG176" s="142"/>
      <c r="BH176" s="143"/>
    </row>
    <row r="177" spans="2:60" x14ac:dyDescent="0.25">
      <c r="B177" s="144"/>
      <c r="C177" s="145"/>
      <c r="D177" s="145"/>
      <c r="E177" s="145"/>
      <c r="F177" s="145"/>
      <c r="G177" s="145"/>
      <c r="H177" s="145"/>
      <c r="I177" s="145"/>
      <c r="J177" s="145"/>
      <c r="K177" s="145"/>
      <c r="L177" s="145"/>
      <c r="M177" s="145"/>
      <c r="N177" s="145"/>
      <c r="O177" s="146"/>
      <c r="Q177" s="144"/>
      <c r="R177" s="145"/>
      <c r="S177" s="145"/>
      <c r="T177" s="145"/>
      <c r="U177" s="145"/>
      <c r="V177" s="145"/>
      <c r="W177" s="145"/>
      <c r="X177" s="145"/>
      <c r="Y177" s="145"/>
      <c r="Z177" s="145"/>
      <c r="AA177" s="145"/>
      <c r="AB177" s="145"/>
      <c r="AC177" s="145"/>
      <c r="AD177" s="146"/>
      <c r="AF177" s="144"/>
      <c r="AG177" s="145"/>
      <c r="AH177" s="145"/>
      <c r="AI177" s="145"/>
      <c r="AJ177" s="145"/>
      <c r="AK177" s="145"/>
      <c r="AL177" s="145"/>
      <c r="AM177" s="145"/>
      <c r="AN177" s="145"/>
      <c r="AO177" s="145"/>
      <c r="AP177" s="145"/>
      <c r="AQ177" s="145"/>
      <c r="AR177" s="145"/>
      <c r="AS177" s="146"/>
      <c r="AU177" s="144"/>
      <c r="AV177" s="145"/>
      <c r="AW177" s="145"/>
      <c r="AX177" s="145"/>
      <c r="AY177" s="145"/>
      <c r="AZ177" s="145"/>
      <c r="BA177" s="145"/>
      <c r="BB177" s="145"/>
      <c r="BC177" s="145"/>
      <c r="BD177" s="145"/>
      <c r="BE177" s="145"/>
      <c r="BF177" s="145"/>
      <c r="BG177" s="145"/>
      <c r="BH177" s="146"/>
    </row>
    <row r="178" spans="2:60" x14ac:dyDescent="0.25">
      <c r="B178" s="159" t="s">
        <v>13</v>
      </c>
      <c r="C178" s="159"/>
      <c r="D178" s="159" t="s">
        <v>15</v>
      </c>
      <c r="E178" s="159"/>
      <c r="F178" s="159" t="s">
        <v>16</v>
      </c>
      <c r="G178" s="159"/>
      <c r="H178" s="159" t="s">
        <v>19</v>
      </c>
      <c r="I178" s="159"/>
      <c r="J178" s="159" t="s">
        <v>822</v>
      </c>
      <c r="K178" s="159"/>
      <c r="L178" s="159" t="s">
        <v>824</v>
      </c>
      <c r="M178" s="159"/>
      <c r="N178" s="159" t="s">
        <v>826</v>
      </c>
      <c r="O178" s="159"/>
      <c r="Q178" s="159" t="s">
        <v>13</v>
      </c>
      <c r="R178" s="159"/>
      <c r="S178" s="159" t="s">
        <v>15</v>
      </c>
      <c r="T178" s="159"/>
      <c r="U178" s="159" t="s">
        <v>16</v>
      </c>
      <c r="V178" s="159"/>
      <c r="W178" s="159" t="s">
        <v>19</v>
      </c>
      <c r="X178" s="159"/>
      <c r="Y178" s="159" t="s">
        <v>822</v>
      </c>
      <c r="Z178" s="159"/>
      <c r="AA178" s="159" t="s">
        <v>824</v>
      </c>
      <c r="AB178" s="159"/>
      <c r="AC178" s="159" t="s">
        <v>826</v>
      </c>
      <c r="AD178" s="159"/>
      <c r="AF178" s="159" t="s">
        <v>13</v>
      </c>
      <c r="AG178" s="159"/>
      <c r="AH178" s="159" t="s">
        <v>15</v>
      </c>
      <c r="AI178" s="159"/>
      <c r="AJ178" s="159" t="s">
        <v>16</v>
      </c>
      <c r="AK178" s="159"/>
      <c r="AL178" s="159" t="s">
        <v>19</v>
      </c>
      <c r="AM178" s="159"/>
      <c r="AN178" s="159" t="s">
        <v>822</v>
      </c>
      <c r="AO178" s="159"/>
      <c r="AP178" s="159" t="s">
        <v>824</v>
      </c>
      <c r="AQ178" s="159"/>
      <c r="AR178" s="159" t="s">
        <v>826</v>
      </c>
      <c r="AS178" s="159"/>
      <c r="AU178" s="159" t="s">
        <v>13</v>
      </c>
      <c r="AV178" s="159"/>
      <c r="AW178" s="159" t="s">
        <v>15</v>
      </c>
      <c r="AX178" s="159"/>
      <c r="AY178" s="159" t="s">
        <v>16</v>
      </c>
      <c r="AZ178" s="159"/>
      <c r="BA178" s="159" t="s">
        <v>19</v>
      </c>
      <c r="BB178" s="159"/>
      <c r="BC178" s="159" t="s">
        <v>822</v>
      </c>
      <c r="BD178" s="159"/>
      <c r="BE178" s="159" t="s">
        <v>824</v>
      </c>
      <c r="BF178" s="159"/>
      <c r="BG178" s="159" t="s">
        <v>826</v>
      </c>
      <c r="BH178" s="159"/>
    </row>
    <row r="179" spans="2:60" x14ac:dyDescent="0.25">
      <c r="B179" s="158"/>
      <c r="C179" s="158"/>
      <c r="D179" s="157">
        <v>0.9</v>
      </c>
      <c r="E179" s="158"/>
      <c r="F179" s="157"/>
      <c r="G179" s="158"/>
      <c r="H179" s="157">
        <v>0.15</v>
      </c>
      <c r="I179" s="158"/>
      <c r="J179" s="157">
        <v>0.2</v>
      </c>
      <c r="K179" s="158"/>
      <c r="L179" s="157">
        <v>0.4</v>
      </c>
      <c r="M179" s="158"/>
      <c r="N179" s="158"/>
      <c r="O179" s="158"/>
      <c r="Q179" s="158"/>
      <c r="R179" s="158"/>
      <c r="S179" s="157">
        <v>0.9</v>
      </c>
      <c r="T179" s="158"/>
      <c r="U179" s="157"/>
      <c r="V179" s="158"/>
      <c r="W179" s="157">
        <v>0.2</v>
      </c>
      <c r="X179" s="158"/>
      <c r="Y179" s="157">
        <v>0.2</v>
      </c>
      <c r="Z179" s="158"/>
      <c r="AA179" s="157">
        <v>0.4</v>
      </c>
      <c r="AB179" s="158"/>
      <c r="AC179" s="158"/>
      <c r="AD179" s="158"/>
      <c r="AF179" s="158"/>
      <c r="AG179" s="158"/>
      <c r="AH179" s="157">
        <v>1.03</v>
      </c>
      <c r="AI179" s="158"/>
      <c r="AJ179" s="157"/>
      <c r="AK179" s="158"/>
      <c r="AL179" s="157">
        <v>0.17</v>
      </c>
      <c r="AM179" s="158"/>
      <c r="AN179" s="157">
        <v>0.2</v>
      </c>
      <c r="AO179" s="158"/>
      <c r="AP179" s="157">
        <v>0.4</v>
      </c>
      <c r="AQ179" s="158"/>
      <c r="AR179" s="158"/>
      <c r="AS179" s="158"/>
      <c r="AU179" s="158"/>
      <c r="AV179" s="158"/>
      <c r="AW179" s="157">
        <v>1.03</v>
      </c>
      <c r="AX179" s="158"/>
      <c r="AY179" s="157"/>
      <c r="AZ179" s="158"/>
      <c r="BA179" s="157">
        <v>0.23</v>
      </c>
      <c r="BB179" s="158"/>
      <c r="BC179" s="157">
        <v>0.2</v>
      </c>
      <c r="BD179" s="158"/>
      <c r="BE179" s="157">
        <v>0.4</v>
      </c>
      <c r="BF179" s="158"/>
      <c r="BG179" s="158"/>
      <c r="BH179" s="158"/>
    </row>
    <row r="180" spans="2:60" x14ac:dyDescent="0.25">
      <c r="B180" s="159" t="s">
        <v>14</v>
      </c>
      <c r="C180" s="159"/>
      <c r="D180" s="159" t="s">
        <v>17</v>
      </c>
      <c r="E180" s="159"/>
      <c r="F180" s="159" t="s">
        <v>18</v>
      </c>
      <c r="G180" s="159"/>
      <c r="H180" s="159" t="s">
        <v>20</v>
      </c>
      <c r="I180" s="159"/>
      <c r="J180" s="159" t="s">
        <v>823</v>
      </c>
      <c r="K180" s="159"/>
      <c r="L180" s="159" t="s">
        <v>825</v>
      </c>
      <c r="M180" s="159"/>
      <c r="N180" s="159" t="s">
        <v>827</v>
      </c>
      <c r="O180" s="159"/>
      <c r="Q180" s="159" t="s">
        <v>14</v>
      </c>
      <c r="R180" s="159"/>
      <c r="S180" s="159" t="s">
        <v>17</v>
      </c>
      <c r="T180" s="159"/>
      <c r="U180" s="159" t="s">
        <v>18</v>
      </c>
      <c r="V180" s="159"/>
      <c r="W180" s="159" t="s">
        <v>20</v>
      </c>
      <c r="X180" s="159"/>
      <c r="Y180" s="159" t="s">
        <v>823</v>
      </c>
      <c r="Z180" s="159"/>
      <c r="AA180" s="159" t="s">
        <v>825</v>
      </c>
      <c r="AB180" s="159"/>
      <c r="AC180" s="159" t="s">
        <v>827</v>
      </c>
      <c r="AD180" s="159"/>
      <c r="AF180" s="159" t="s">
        <v>14</v>
      </c>
      <c r="AG180" s="159"/>
      <c r="AH180" s="159" t="s">
        <v>17</v>
      </c>
      <c r="AI180" s="159"/>
      <c r="AJ180" s="159" t="s">
        <v>18</v>
      </c>
      <c r="AK180" s="159"/>
      <c r="AL180" s="159" t="s">
        <v>20</v>
      </c>
      <c r="AM180" s="159"/>
      <c r="AN180" s="159" t="s">
        <v>823</v>
      </c>
      <c r="AO180" s="159"/>
      <c r="AP180" s="159" t="s">
        <v>825</v>
      </c>
      <c r="AQ180" s="159"/>
      <c r="AR180" s="159" t="s">
        <v>827</v>
      </c>
      <c r="AS180" s="159"/>
      <c r="AU180" s="159" t="s">
        <v>14</v>
      </c>
      <c r="AV180" s="159"/>
      <c r="AW180" s="159" t="s">
        <v>17</v>
      </c>
      <c r="AX180" s="159"/>
      <c r="AY180" s="159" t="s">
        <v>18</v>
      </c>
      <c r="AZ180" s="159"/>
      <c r="BA180" s="159" t="s">
        <v>20</v>
      </c>
      <c r="BB180" s="159"/>
      <c r="BC180" s="159" t="s">
        <v>823</v>
      </c>
      <c r="BD180" s="159"/>
      <c r="BE180" s="159" t="s">
        <v>825</v>
      </c>
      <c r="BF180" s="159"/>
      <c r="BG180" s="159" t="s">
        <v>827</v>
      </c>
      <c r="BH180" s="159"/>
    </row>
    <row r="181" spans="2:60" x14ac:dyDescent="0.25">
      <c r="B181" s="158"/>
      <c r="C181" s="158"/>
      <c r="D181" s="157">
        <v>0.05</v>
      </c>
      <c r="E181" s="158"/>
      <c r="F181" s="157"/>
      <c r="G181" s="158"/>
      <c r="H181" s="158"/>
      <c r="I181" s="158"/>
      <c r="J181" s="157">
        <v>0.15</v>
      </c>
      <c r="K181" s="158"/>
      <c r="L181" s="157">
        <v>0.35</v>
      </c>
      <c r="M181" s="158"/>
      <c r="N181" s="158"/>
      <c r="O181" s="158"/>
      <c r="Q181" s="158"/>
      <c r="R181" s="158"/>
      <c r="S181" s="158"/>
      <c r="T181" s="158"/>
      <c r="U181" s="157"/>
      <c r="V181" s="158"/>
      <c r="W181" s="158"/>
      <c r="X181" s="158"/>
      <c r="Y181" s="157">
        <v>0.15</v>
      </c>
      <c r="Z181" s="158"/>
      <c r="AA181" s="157">
        <v>0.35</v>
      </c>
      <c r="AB181" s="158"/>
      <c r="AC181" s="158"/>
      <c r="AD181" s="158"/>
      <c r="AF181" s="158"/>
      <c r="AG181" s="158"/>
      <c r="AH181" s="157">
        <v>0.06</v>
      </c>
      <c r="AI181" s="158"/>
      <c r="AJ181" s="157"/>
      <c r="AK181" s="158"/>
      <c r="AL181" s="158"/>
      <c r="AM181" s="158"/>
      <c r="AN181" s="157">
        <v>0.15</v>
      </c>
      <c r="AO181" s="158"/>
      <c r="AP181" s="157">
        <v>0.35</v>
      </c>
      <c r="AQ181" s="158"/>
      <c r="AR181" s="158"/>
      <c r="AS181" s="158"/>
      <c r="AU181" s="158"/>
      <c r="AV181" s="158"/>
      <c r="AW181" s="158"/>
      <c r="AX181" s="158"/>
      <c r="AY181" s="157"/>
      <c r="AZ181" s="158"/>
      <c r="BA181" s="158"/>
      <c r="BB181" s="158"/>
      <c r="BC181" s="157">
        <v>0.15</v>
      </c>
      <c r="BD181" s="158"/>
      <c r="BE181" s="157">
        <v>0.4</v>
      </c>
      <c r="BF181" s="158"/>
      <c r="BG181" s="158"/>
      <c r="BH181" s="158"/>
    </row>
    <row r="182" spans="2:60" x14ac:dyDescent="0.25">
      <c r="B182" s="154" t="s">
        <v>828</v>
      </c>
      <c r="C182" s="154"/>
      <c r="D182" s="154"/>
      <c r="E182" s="154"/>
      <c r="F182" s="155" t="s">
        <v>906</v>
      </c>
      <c r="G182" s="156"/>
      <c r="H182" s="156"/>
      <c r="I182" s="156"/>
      <c r="J182" s="156"/>
      <c r="K182" s="156"/>
      <c r="L182" s="156"/>
      <c r="M182" s="156"/>
      <c r="N182" s="156"/>
      <c r="O182" s="156"/>
      <c r="Q182" s="154" t="s">
        <v>828</v>
      </c>
      <c r="R182" s="154"/>
      <c r="S182" s="154"/>
      <c r="T182" s="154"/>
      <c r="U182" s="155" t="s">
        <v>906</v>
      </c>
      <c r="V182" s="156"/>
      <c r="W182" s="156"/>
      <c r="X182" s="156"/>
      <c r="Y182" s="156"/>
      <c r="Z182" s="156"/>
      <c r="AA182" s="156"/>
      <c r="AB182" s="156"/>
      <c r="AC182" s="156"/>
      <c r="AD182" s="156"/>
      <c r="AF182" s="154" t="s">
        <v>828</v>
      </c>
      <c r="AG182" s="154"/>
      <c r="AH182" s="154"/>
      <c r="AI182" s="154"/>
      <c r="AJ182" s="155" t="s">
        <v>906</v>
      </c>
      <c r="AK182" s="156"/>
      <c r="AL182" s="156"/>
      <c r="AM182" s="156"/>
      <c r="AN182" s="156"/>
      <c r="AO182" s="156"/>
      <c r="AP182" s="156"/>
      <c r="AQ182" s="156"/>
      <c r="AR182" s="156"/>
      <c r="AS182" s="156"/>
      <c r="AU182" s="154" t="s">
        <v>828</v>
      </c>
      <c r="AV182" s="154"/>
      <c r="AW182" s="154"/>
      <c r="AX182" s="154"/>
      <c r="AY182" s="155" t="s">
        <v>906</v>
      </c>
      <c r="AZ182" s="156"/>
      <c r="BA182" s="156"/>
      <c r="BB182" s="156"/>
      <c r="BC182" s="156"/>
      <c r="BD182" s="156"/>
      <c r="BE182" s="156"/>
      <c r="BF182" s="156"/>
      <c r="BG182" s="156"/>
      <c r="BH182" s="156"/>
    </row>
    <row r="183" spans="2:60" x14ac:dyDescent="0.25">
      <c r="B183" s="148" t="s">
        <v>829</v>
      </c>
      <c r="C183" s="148"/>
      <c r="D183" s="148"/>
      <c r="E183" s="148"/>
      <c r="F183" s="149" t="s">
        <v>925</v>
      </c>
      <c r="G183" s="150"/>
      <c r="H183" s="150"/>
      <c r="I183" s="150"/>
      <c r="J183" s="150"/>
      <c r="K183" s="150"/>
      <c r="L183" s="150"/>
      <c r="M183" s="150"/>
      <c r="N183" s="150"/>
      <c r="O183" s="150"/>
      <c r="Q183" s="148" t="s">
        <v>829</v>
      </c>
      <c r="R183" s="148"/>
      <c r="S183" s="148"/>
      <c r="T183" s="148"/>
      <c r="U183" s="149" t="s">
        <v>925</v>
      </c>
      <c r="V183" s="150"/>
      <c r="W183" s="150"/>
      <c r="X183" s="150"/>
      <c r="Y183" s="150"/>
      <c r="Z183" s="150"/>
      <c r="AA183" s="150"/>
      <c r="AB183" s="150"/>
      <c r="AC183" s="150"/>
      <c r="AD183" s="150"/>
      <c r="AF183" s="148" t="s">
        <v>829</v>
      </c>
      <c r="AG183" s="148"/>
      <c r="AH183" s="148"/>
      <c r="AI183" s="148"/>
      <c r="AJ183" s="149" t="s">
        <v>925</v>
      </c>
      <c r="AK183" s="150"/>
      <c r="AL183" s="150"/>
      <c r="AM183" s="150"/>
      <c r="AN183" s="150"/>
      <c r="AO183" s="150"/>
      <c r="AP183" s="150"/>
      <c r="AQ183" s="150"/>
      <c r="AR183" s="150"/>
      <c r="AS183" s="150"/>
      <c r="AU183" s="148" t="s">
        <v>829</v>
      </c>
      <c r="AV183" s="148"/>
      <c r="AW183" s="148"/>
      <c r="AX183" s="148"/>
      <c r="AY183" s="149" t="s">
        <v>925</v>
      </c>
      <c r="AZ183" s="150"/>
      <c r="BA183" s="150"/>
      <c r="BB183" s="150"/>
      <c r="BC183" s="150"/>
      <c r="BD183" s="150"/>
      <c r="BE183" s="150"/>
      <c r="BF183" s="150"/>
      <c r="BG183" s="150"/>
      <c r="BH183" s="150"/>
    </row>
    <row r="184" spans="2:60" x14ac:dyDescent="0.25">
      <c r="B184" s="154" t="s">
        <v>830</v>
      </c>
      <c r="C184" s="154"/>
      <c r="D184" s="154"/>
      <c r="E184" s="154"/>
      <c r="F184" s="155" t="s">
        <v>934</v>
      </c>
      <c r="G184" s="156"/>
      <c r="H184" s="156"/>
      <c r="I184" s="156"/>
      <c r="J184" s="156"/>
      <c r="K184" s="156"/>
      <c r="L184" s="156"/>
      <c r="M184" s="156"/>
      <c r="N184" s="156"/>
      <c r="O184" s="156"/>
      <c r="Q184" s="154" t="s">
        <v>830</v>
      </c>
      <c r="R184" s="154"/>
      <c r="S184" s="154"/>
      <c r="T184" s="154"/>
      <c r="U184" s="155" t="s">
        <v>925</v>
      </c>
      <c r="V184" s="156"/>
      <c r="W184" s="156"/>
      <c r="X184" s="156"/>
      <c r="Y184" s="156"/>
      <c r="Z184" s="156"/>
      <c r="AA184" s="156"/>
      <c r="AB184" s="156"/>
      <c r="AC184" s="156"/>
      <c r="AD184" s="156"/>
      <c r="AF184" s="154" t="s">
        <v>830</v>
      </c>
      <c r="AG184" s="154"/>
      <c r="AH184" s="154"/>
      <c r="AI184" s="154"/>
      <c r="AJ184" s="155" t="s">
        <v>934</v>
      </c>
      <c r="AK184" s="156"/>
      <c r="AL184" s="156"/>
      <c r="AM184" s="156"/>
      <c r="AN184" s="156"/>
      <c r="AO184" s="156"/>
      <c r="AP184" s="156"/>
      <c r="AQ184" s="156"/>
      <c r="AR184" s="156"/>
      <c r="AS184" s="156"/>
      <c r="AU184" s="154" t="s">
        <v>830</v>
      </c>
      <c r="AV184" s="154"/>
      <c r="AW184" s="154"/>
      <c r="AX184" s="154"/>
      <c r="AY184" s="155" t="s">
        <v>925</v>
      </c>
      <c r="AZ184" s="156"/>
      <c r="BA184" s="156"/>
      <c r="BB184" s="156"/>
      <c r="BC184" s="156"/>
      <c r="BD184" s="156"/>
      <c r="BE184" s="156"/>
      <c r="BF184" s="156"/>
      <c r="BG184" s="156"/>
      <c r="BH184" s="156"/>
    </row>
    <row r="185" spans="2:60" x14ac:dyDescent="0.25">
      <c r="B185" s="148" t="s">
        <v>831</v>
      </c>
      <c r="C185" s="148"/>
      <c r="D185" s="148"/>
      <c r="E185" s="148"/>
      <c r="F185" s="149" t="s">
        <v>934</v>
      </c>
      <c r="G185" s="150"/>
      <c r="H185" s="150"/>
      <c r="I185" s="150"/>
      <c r="J185" s="150"/>
      <c r="K185" s="150"/>
      <c r="L185" s="150"/>
      <c r="M185" s="150"/>
      <c r="N185" s="150"/>
      <c r="O185" s="150"/>
      <c r="Q185" s="148" t="s">
        <v>831</v>
      </c>
      <c r="R185" s="148"/>
      <c r="S185" s="148"/>
      <c r="T185" s="148"/>
      <c r="U185" s="149" t="s">
        <v>925</v>
      </c>
      <c r="V185" s="150"/>
      <c r="W185" s="150"/>
      <c r="X185" s="150"/>
      <c r="Y185" s="150"/>
      <c r="Z185" s="150"/>
      <c r="AA185" s="150"/>
      <c r="AB185" s="150"/>
      <c r="AC185" s="150"/>
      <c r="AD185" s="150"/>
      <c r="AF185" s="148" t="s">
        <v>831</v>
      </c>
      <c r="AG185" s="148"/>
      <c r="AH185" s="148"/>
      <c r="AI185" s="148"/>
      <c r="AJ185" s="149" t="s">
        <v>934</v>
      </c>
      <c r="AK185" s="150"/>
      <c r="AL185" s="150"/>
      <c r="AM185" s="150"/>
      <c r="AN185" s="150"/>
      <c r="AO185" s="150"/>
      <c r="AP185" s="150"/>
      <c r="AQ185" s="150"/>
      <c r="AR185" s="150"/>
      <c r="AS185" s="150"/>
      <c r="AU185" s="148" t="s">
        <v>831</v>
      </c>
      <c r="AV185" s="148"/>
      <c r="AW185" s="148"/>
      <c r="AX185" s="148"/>
      <c r="AY185" s="149" t="s">
        <v>925</v>
      </c>
      <c r="AZ185" s="150"/>
      <c r="BA185" s="150"/>
      <c r="BB185" s="150"/>
      <c r="BC185" s="150"/>
      <c r="BD185" s="150"/>
      <c r="BE185" s="150"/>
      <c r="BF185" s="150"/>
      <c r="BG185" s="150"/>
      <c r="BH185" s="150"/>
    </row>
    <row r="186" spans="2:60" x14ac:dyDescent="0.25">
      <c r="B186" s="141" t="s">
        <v>933</v>
      </c>
      <c r="C186" s="142"/>
      <c r="D186" s="142"/>
      <c r="E186" s="142"/>
      <c r="F186" s="142"/>
      <c r="G186" s="142"/>
      <c r="H186" s="142"/>
      <c r="I186" s="142"/>
      <c r="J186" s="142"/>
      <c r="K186" s="142"/>
      <c r="L186" s="142"/>
      <c r="M186" s="142"/>
      <c r="N186" s="142"/>
      <c r="O186" s="143"/>
      <c r="Q186" s="141" t="s">
        <v>935</v>
      </c>
      <c r="R186" s="142"/>
      <c r="S186" s="142"/>
      <c r="T186" s="142"/>
      <c r="U186" s="142"/>
      <c r="V186" s="142"/>
      <c r="W186" s="142"/>
      <c r="X186" s="142"/>
      <c r="Y186" s="142"/>
      <c r="Z186" s="142"/>
      <c r="AA186" s="142"/>
      <c r="AB186" s="142"/>
      <c r="AC186" s="142"/>
      <c r="AD186" s="143"/>
      <c r="AF186" s="141" t="s">
        <v>936</v>
      </c>
      <c r="AG186" s="142"/>
      <c r="AH186" s="142"/>
      <c r="AI186" s="142"/>
      <c r="AJ186" s="142"/>
      <c r="AK186" s="142"/>
      <c r="AL186" s="142"/>
      <c r="AM186" s="142"/>
      <c r="AN186" s="142"/>
      <c r="AO186" s="142"/>
      <c r="AP186" s="142"/>
      <c r="AQ186" s="142"/>
      <c r="AR186" s="142"/>
      <c r="AS186" s="143"/>
      <c r="AU186" s="141" t="s">
        <v>937</v>
      </c>
      <c r="AV186" s="142"/>
      <c r="AW186" s="142"/>
      <c r="AX186" s="142"/>
      <c r="AY186" s="142"/>
      <c r="AZ186" s="142"/>
      <c r="BA186" s="142"/>
      <c r="BB186" s="142"/>
      <c r="BC186" s="142"/>
      <c r="BD186" s="142"/>
      <c r="BE186" s="142"/>
      <c r="BF186" s="142"/>
      <c r="BG186" s="142"/>
      <c r="BH186" s="143"/>
    </row>
    <row r="187" spans="2:60" x14ac:dyDescent="0.25">
      <c r="B187" s="151"/>
      <c r="C187" s="152"/>
      <c r="D187" s="152"/>
      <c r="E187" s="152"/>
      <c r="F187" s="152"/>
      <c r="G187" s="152"/>
      <c r="H187" s="152"/>
      <c r="I187" s="152"/>
      <c r="J187" s="152"/>
      <c r="K187" s="152"/>
      <c r="L187" s="152"/>
      <c r="M187" s="152"/>
      <c r="N187" s="152"/>
      <c r="O187" s="153"/>
      <c r="Q187" s="151"/>
      <c r="R187" s="152"/>
      <c r="S187" s="152"/>
      <c r="T187" s="152"/>
      <c r="U187" s="152"/>
      <c r="V187" s="152"/>
      <c r="W187" s="152"/>
      <c r="X187" s="152"/>
      <c r="Y187" s="152"/>
      <c r="Z187" s="152"/>
      <c r="AA187" s="152"/>
      <c r="AB187" s="152"/>
      <c r="AC187" s="152"/>
      <c r="AD187" s="153"/>
      <c r="AF187" s="151"/>
      <c r="AG187" s="152"/>
      <c r="AH187" s="152"/>
      <c r="AI187" s="152"/>
      <c r="AJ187" s="152"/>
      <c r="AK187" s="152"/>
      <c r="AL187" s="152"/>
      <c r="AM187" s="152"/>
      <c r="AN187" s="152"/>
      <c r="AO187" s="152"/>
      <c r="AP187" s="152"/>
      <c r="AQ187" s="152"/>
      <c r="AR187" s="152"/>
      <c r="AS187" s="153"/>
      <c r="AU187" s="151"/>
      <c r="AV187" s="152"/>
      <c r="AW187" s="152"/>
      <c r="AX187" s="152"/>
      <c r="AY187" s="152"/>
      <c r="AZ187" s="152"/>
      <c r="BA187" s="152"/>
      <c r="BB187" s="152"/>
      <c r="BC187" s="152"/>
      <c r="BD187" s="152"/>
      <c r="BE187" s="152"/>
      <c r="BF187" s="152"/>
      <c r="BG187" s="152"/>
      <c r="BH187" s="153"/>
    </row>
    <row r="188" spans="2:60" x14ac:dyDescent="0.25">
      <c r="B188" s="151"/>
      <c r="C188" s="152"/>
      <c r="D188" s="152"/>
      <c r="E188" s="152"/>
      <c r="F188" s="152"/>
      <c r="G188" s="152"/>
      <c r="H188" s="152"/>
      <c r="I188" s="152"/>
      <c r="J188" s="152"/>
      <c r="K188" s="152"/>
      <c r="L188" s="152"/>
      <c r="M188" s="152"/>
      <c r="N188" s="152"/>
      <c r="O188" s="153"/>
      <c r="Q188" s="151"/>
      <c r="R188" s="152"/>
      <c r="S188" s="152"/>
      <c r="T188" s="152"/>
      <c r="U188" s="152"/>
      <c r="V188" s="152"/>
      <c r="W188" s="152"/>
      <c r="X188" s="152"/>
      <c r="Y188" s="152"/>
      <c r="Z188" s="152"/>
      <c r="AA188" s="152"/>
      <c r="AB188" s="152"/>
      <c r="AC188" s="152"/>
      <c r="AD188" s="153"/>
      <c r="AF188" s="151"/>
      <c r="AG188" s="152"/>
      <c r="AH188" s="152"/>
      <c r="AI188" s="152"/>
      <c r="AJ188" s="152"/>
      <c r="AK188" s="152"/>
      <c r="AL188" s="152"/>
      <c r="AM188" s="152"/>
      <c r="AN188" s="152"/>
      <c r="AO188" s="152"/>
      <c r="AP188" s="152"/>
      <c r="AQ188" s="152"/>
      <c r="AR188" s="152"/>
      <c r="AS188" s="153"/>
      <c r="AU188" s="151"/>
      <c r="AV188" s="152"/>
      <c r="AW188" s="152"/>
      <c r="AX188" s="152"/>
      <c r="AY188" s="152"/>
      <c r="AZ188" s="152"/>
      <c r="BA188" s="152"/>
      <c r="BB188" s="152"/>
      <c r="BC188" s="152"/>
      <c r="BD188" s="152"/>
      <c r="BE188" s="152"/>
      <c r="BF188" s="152"/>
      <c r="BG188" s="152"/>
      <c r="BH188" s="153"/>
    </row>
    <row r="189" spans="2:60" x14ac:dyDescent="0.25">
      <c r="B189" s="151"/>
      <c r="C189" s="152"/>
      <c r="D189" s="152"/>
      <c r="E189" s="152"/>
      <c r="F189" s="152"/>
      <c r="G189" s="152"/>
      <c r="H189" s="152"/>
      <c r="I189" s="152"/>
      <c r="J189" s="152"/>
      <c r="K189" s="152"/>
      <c r="L189" s="152"/>
      <c r="M189" s="152"/>
      <c r="N189" s="152"/>
      <c r="O189" s="153"/>
      <c r="Q189" s="151"/>
      <c r="R189" s="152"/>
      <c r="S189" s="152"/>
      <c r="T189" s="152"/>
      <c r="U189" s="152"/>
      <c r="V189" s="152"/>
      <c r="W189" s="152"/>
      <c r="X189" s="152"/>
      <c r="Y189" s="152"/>
      <c r="Z189" s="152"/>
      <c r="AA189" s="152"/>
      <c r="AB189" s="152"/>
      <c r="AC189" s="152"/>
      <c r="AD189" s="153"/>
      <c r="AF189" s="151"/>
      <c r="AG189" s="152"/>
      <c r="AH189" s="152"/>
      <c r="AI189" s="152"/>
      <c r="AJ189" s="152"/>
      <c r="AK189" s="152"/>
      <c r="AL189" s="152"/>
      <c r="AM189" s="152"/>
      <c r="AN189" s="152"/>
      <c r="AO189" s="152"/>
      <c r="AP189" s="152"/>
      <c r="AQ189" s="152"/>
      <c r="AR189" s="152"/>
      <c r="AS189" s="153"/>
      <c r="AU189" s="151"/>
      <c r="AV189" s="152"/>
      <c r="AW189" s="152"/>
      <c r="AX189" s="152"/>
      <c r="AY189" s="152"/>
      <c r="AZ189" s="152"/>
      <c r="BA189" s="152"/>
      <c r="BB189" s="152"/>
      <c r="BC189" s="152"/>
      <c r="BD189" s="152"/>
      <c r="BE189" s="152"/>
      <c r="BF189" s="152"/>
      <c r="BG189" s="152"/>
      <c r="BH189" s="153"/>
    </row>
    <row r="190" spans="2:60" x14ac:dyDescent="0.25">
      <c r="B190" s="151"/>
      <c r="C190" s="152"/>
      <c r="D190" s="152"/>
      <c r="E190" s="152"/>
      <c r="F190" s="152"/>
      <c r="G190" s="152"/>
      <c r="H190" s="152"/>
      <c r="I190" s="152"/>
      <c r="J190" s="152"/>
      <c r="K190" s="152"/>
      <c r="L190" s="152"/>
      <c r="M190" s="152"/>
      <c r="N190" s="152"/>
      <c r="O190" s="153"/>
      <c r="Q190" s="151"/>
      <c r="R190" s="152"/>
      <c r="S190" s="152"/>
      <c r="T190" s="152"/>
      <c r="U190" s="152"/>
      <c r="V190" s="152"/>
      <c r="W190" s="152"/>
      <c r="X190" s="152"/>
      <c r="Y190" s="152"/>
      <c r="Z190" s="152"/>
      <c r="AA190" s="152"/>
      <c r="AB190" s="152"/>
      <c r="AC190" s="152"/>
      <c r="AD190" s="153"/>
      <c r="AF190" s="151"/>
      <c r="AG190" s="152"/>
      <c r="AH190" s="152"/>
      <c r="AI190" s="152"/>
      <c r="AJ190" s="152"/>
      <c r="AK190" s="152"/>
      <c r="AL190" s="152"/>
      <c r="AM190" s="152"/>
      <c r="AN190" s="152"/>
      <c r="AO190" s="152"/>
      <c r="AP190" s="152"/>
      <c r="AQ190" s="152"/>
      <c r="AR190" s="152"/>
      <c r="AS190" s="153"/>
      <c r="AU190" s="151"/>
      <c r="AV190" s="152"/>
      <c r="AW190" s="152"/>
      <c r="AX190" s="152"/>
      <c r="AY190" s="152"/>
      <c r="AZ190" s="152"/>
      <c r="BA190" s="152"/>
      <c r="BB190" s="152"/>
      <c r="BC190" s="152"/>
      <c r="BD190" s="152"/>
      <c r="BE190" s="152"/>
      <c r="BF190" s="152"/>
      <c r="BG190" s="152"/>
      <c r="BH190" s="153"/>
    </row>
    <row r="191" spans="2:60" x14ac:dyDescent="0.25">
      <c r="B191" s="151"/>
      <c r="C191" s="152"/>
      <c r="D191" s="152"/>
      <c r="E191" s="152"/>
      <c r="F191" s="152"/>
      <c r="G191" s="152"/>
      <c r="H191" s="152"/>
      <c r="I191" s="152"/>
      <c r="J191" s="152"/>
      <c r="K191" s="152"/>
      <c r="L191" s="152"/>
      <c r="M191" s="152"/>
      <c r="N191" s="152"/>
      <c r="O191" s="153"/>
      <c r="Q191" s="151"/>
      <c r="R191" s="152"/>
      <c r="S191" s="152"/>
      <c r="T191" s="152"/>
      <c r="U191" s="152"/>
      <c r="V191" s="152"/>
      <c r="W191" s="152"/>
      <c r="X191" s="152"/>
      <c r="Y191" s="152"/>
      <c r="Z191" s="152"/>
      <c r="AA191" s="152"/>
      <c r="AB191" s="152"/>
      <c r="AC191" s="152"/>
      <c r="AD191" s="153"/>
      <c r="AF191" s="151"/>
      <c r="AG191" s="152"/>
      <c r="AH191" s="152"/>
      <c r="AI191" s="152"/>
      <c r="AJ191" s="152"/>
      <c r="AK191" s="152"/>
      <c r="AL191" s="152"/>
      <c r="AM191" s="152"/>
      <c r="AN191" s="152"/>
      <c r="AO191" s="152"/>
      <c r="AP191" s="152"/>
      <c r="AQ191" s="152"/>
      <c r="AR191" s="152"/>
      <c r="AS191" s="153"/>
      <c r="AU191" s="151"/>
      <c r="AV191" s="152"/>
      <c r="AW191" s="152"/>
      <c r="AX191" s="152"/>
      <c r="AY191" s="152"/>
      <c r="AZ191" s="152"/>
      <c r="BA191" s="152"/>
      <c r="BB191" s="152"/>
      <c r="BC191" s="152"/>
      <c r="BD191" s="152"/>
      <c r="BE191" s="152"/>
      <c r="BF191" s="152"/>
      <c r="BG191" s="152"/>
      <c r="BH191" s="153"/>
    </row>
    <row r="192" spans="2:60" x14ac:dyDescent="0.25">
      <c r="B192" s="151"/>
      <c r="C192" s="152"/>
      <c r="D192" s="152"/>
      <c r="E192" s="152"/>
      <c r="F192" s="152"/>
      <c r="G192" s="152"/>
      <c r="H192" s="152"/>
      <c r="I192" s="152"/>
      <c r="J192" s="152"/>
      <c r="K192" s="152"/>
      <c r="L192" s="152"/>
      <c r="M192" s="152"/>
      <c r="N192" s="152"/>
      <c r="O192" s="153"/>
      <c r="Q192" s="151"/>
      <c r="R192" s="152"/>
      <c r="S192" s="152"/>
      <c r="T192" s="152"/>
      <c r="U192" s="152"/>
      <c r="V192" s="152"/>
      <c r="W192" s="152"/>
      <c r="X192" s="152"/>
      <c r="Y192" s="152"/>
      <c r="Z192" s="152"/>
      <c r="AA192" s="152"/>
      <c r="AB192" s="152"/>
      <c r="AC192" s="152"/>
      <c r="AD192" s="153"/>
      <c r="AF192" s="151"/>
      <c r="AG192" s="152"/>
      <c r="AH192" s="152"/>
      <c r="AI192" s="152"/>
      <c r="AJ192" s="152"/>
      <c r="AK192" s="152"/>
      <c r="AL192" s="152"/>
      <c r="AM192" s="152"/>
      <c r="AN192" s="152"/>
      <c r="AO192" s="152"/>
      <c r="AP192" s="152"/>
      <c r="AQ192" s="152"/>
      <c r="AR192" s="152"/>
      <c r="AS192" s="153"/>
      <c r="AU192" s="151"/>
      <c r="AV192" s="152"/>
      <c r="AW192" s="152"/>
      <c r="AX192" s="152"/>
      <c r="AY192" s="152"/>
      <c r="AZ192" s="152"/>
      <c r="BA192" s="152"/>
      <c r="BB192" s="152"/>
      <c r="BC192" s="152"/>
      <c r="BD192" s="152"/>
      <c r="BE192" s="152"/>
      <c r="BF192" s="152"/>
      <c r="BG192" s="152"/>
      <c r="BH192" s="153"/>
    </row>
    <row r="193" spans="2:60" x14ac:dyDescent="0.25">
      <c r="B193" s="151"/>
      <c r="C193" s="152"/>
      <c r="D193" s="152"/>
      <c r="E193" s="152"/>
      <c r="F193" s="152"/>
      <c r="G193" s="152"/>
      <c r="H193" s="152"/>
      <c r="I193" s="152"/>
      <c r="J193" s="152"/>
      <c r="K193" s="152"/>
      <c r="L193" s="152"/>
      <c r="M193" s="152"/>
      <c r="N193" s="152"/>
      <c r="O193" s="153"/>
      <c r="Q193" s="151"/>
      <c r="R193" s="152"/>
      <c r="S193" s="152"/>
      <c r="T193" s="152"/>
      <c r="U193" s="152"/>
      <c r="V193" s="152"/>
      <c r="W193" s="152"/>
      <c r="X193" s="152"/>
      <c r="Y193" s="152"/>
      <c r="Z193" s="152"/>
      <c r="AA193" s="152"/>
      <c r="AB193" s="152"/>
      <c r="AC193" s="152"/>
      <c r="AD193" s="153"/>
      <c r="AF193" s="151"/>
      <c r="AG193" s="152"/>
      <c r="AH193" s="152"/>
      <c r="AI193" s="152"/>
      <c r="AJ193" s="152"/>
      <c r="AK193" s="152"/>
      <c r="AL193" s="152"/>
      <c r="AM193" s="152"/>
      <c r="AN193" s="152"/>
      <c r="AO193" s="152"/>
      <c r="AP193" s="152"/>
      <c r="AQ193" s="152"/>
      <c r="AR193" s="152"/>
      <c r="AS193" s="153"/>
      <c r="AU193" s="151"/>
      <c r="AV193" s="152"/>
      <c r="AW193" s="152"/>
      <c r="AX193" s="152"/>
      <c r="AY193" s="152"/>
      <c r="AZ193" s="152"/>
      <c r="BA193" s="152"/>
      <c r="BB193" s="152"/>
      <c r="BC193" s="152"/>
      <c r="BD193" s="152"/>
      <c r="BE193" s="152"/>
      <c r="BF193" s="152"/>
      <c r="BG193" s="152"/>
      <c r="BH193" s="153"/>
    </row>
    <row r="194" spans="2:60" x14ac:dyDescent="0.25">
      <c r="B194" s="144"/>
      <c r="C194" s="145"/>
      <c r="D194" s="145"/>
      <c r="E194" s="145"/>
      <c r="F194" s="145"/>
      <c r="G194" s="145"/>
      <c r="H194" s="145"/>
      <c r="I194" s="145"/>
      <c r="J194" s="145"/>
      <c r="K194" s="145"/>
      <c r="L194" s="145"/>
      <c r="M194" s="145"/>
      <c r="N194" s="145"/>
      <c r="O194" s="146"/>
      <c r="Q194" s="144"/>
      <c r="R194" s="145"/>
      <c r="S194" s="145"/>
      <c r="T194" s="145"/>
      <c r="U194" s="145"/>
      <c r="V194" s="145"/>
      <c r="W194" s="145"/>
      <c r="X194" s="145"/>
      <c r="Y194" s="145"/>
      <c r="Z194" s="145"/>
      <c r="AA194" s="145"/>
      <c r="AB194" s="145"/>
      <c r="AC194" s="145"/>
      <c r="AD194" s="146"/>
      <c r="AF194" s="144"/>
      <c r="AG194" s="145"/>
      <c r="AH194" s="145"/>
      <c r="AI194" s="145"/>
      <c r="AJ194" s="145"/>
      <c r="AK194" s="145"/>
      <c r="AL194" s="145"/>
      <c r="AM194" s="145"/>
      <c r="AN194" s="145"/>
      <c r="AO194" s="145"/>
      <c r="AP194" s="145"/>
      <c r="AQ194" s="145"/>
      <c r="AR194" s="145"/>
      <c r="AS194" s="146"/>
      <c r="AU194" s="144"/>
      <c r="AV194" s="145"/>
      <c r="AW194" s="145"/>
      <c r="AX194" s="145"/>
      <c r="AY194" s="145"/>
      <c r="AZ194" s="145"/>
      <c r="BA194" s="145"/>
      <c r="BB194" s="145"/>
      <c r="BC194" s="145"/>
      <c r="BD194" s="145"/>
      <c r="BE194" s="145"/>
      <c r="BF194" s="145"/>
      <c r="BG194" s="145"/>
      <c r="BH194" s="146"/>
    </row>
    <row r="195" spans="2:60" x14ac:dyDescent="0.25">
      <c r="B195" s="141" t="s">
        <v>930</v>
      </c>
      <c r="C195" s="142"/>
      <c r="D195" s="142"/>
      <c r="E195" s="142"/>
      <c r="F195" s="142"/>
      <c r="G195" s="142"/>
      <c r="H195" s="142"/>
      <c r="I195" s="142"/>
      <c r="J195" s="142"/>
      <c r="K195" s="142"/>
      <c r="L195" s="142"/>
      <c r="M195" s="142"/>
      <c r="N195" s="142"/>
      <c r="O195" s="143"/>
      <c r="Q195" s="141" t="s">
        <v>930</v>
      </c>
      <c r="R195" s="142"/>
      <c r="S195" s="142"/>
      <c r="T195" s="142"/>
      <c r="U195" s="142"/>
      <c r="V195" s="142"/>
      <c r="W195" s="142"/>
      <c r="X195" s="142"/>
      <c r="Y195" s="142"/>
      <c r="Z195" s="142"/>
      <c r="AA195" s="142"/>
      <c r="AB195" s="142"/>
      <c r="AC195" s="142"/>
      <c r="AD195" s="143"/>
      <c r="AF195" s="141" t="s">
        <v>930</v>
      </c>
      <c r="AG195" s="142"/>
      <c r="AH195" s="142"/>
      <c r="AI195" s="142"/>
      <c r="AJ195" s="142"/>
      <c r="AK195" s="142"/>
      <c r="AL195" s="142"/>
      <c r="AM195" s="142"/>
      <c r="AN195" s="142"/>
      <c r="AO195" s="142"/>
      <c r="AP195" s="142"/>
      <c r="AQ195" s="142"/>
      <c r="AR195" s="142"/>
      <c r="AS195" s="143"/>
      <c r="AU195" s="141" t="s">
        <v>930</v>
      </c>
      <c r="AV195" s="142"/>
      <c r="AW195" s="142"/>
      <c r="AX195" s="142"/>
      <c r="AY195" s="142"/>
      <c r="AZ195" s="142"/>
      <c r="BA195" s="142"/>
      <c r="BB195" s="142"/>
      <c r="BC195" s="142"/>
      <c r="BD195" s="142"/>
      <c r="BE195" s="142"/>
      <c r="BF195" s="142"/>
      <c r="BG195" s="142"/>
      <c r="BH195" s="143"/>
    </row>
    <row r="196" spans="2:60" x14ac:dyDescent="0.25">
      <c r="B196" s="144"/>
      <c r="C196" s="145"/>
      <c r="D196" s="145"/>
      <c r="E196" s="145"/>
      <c r="F196" s="145"/>
      <c r="G196" s="145"/>
      <c r="H196" s="145"/>
      <c r="I196" s="145"/>
      <c r="J196" s="145"/>
      <c r="K196" s="145"/>
      <c r="L196" s="145"/>
      <c r="M196" s="145"/>
      <c r="N196" s="145"/>
      <c r="O196" s="146"/>
      <c r="Q196" s="144"/>
      <c r="R196" s="145"/>
      <c r="S196" s="145"/>
      <c r="T196" s="145"/>
      <c r="U196" s="145"/>
      <c r="V196" s="145"/>
      <c r="W196" s="145"/>
      <c r="X196" s="145"/>
      <c r="Y196" s="145"/>
      <c r="Z196" s="145"/>
      <c r="AA196" s="145"/>
      <c r="AB196" s="145"/>
      <c r="AC196" s="145"/>
      <c r="AD196" s="146"/>
      <c r="AF196" s="144"/>
      <c r="AG196" s="145"/>
      <c r="AH196" s="145"/>
      <c r="AI196" s="145"/>
      <c r="AJ196" s="145"/>
      <c r="AK196" s="145"/>
      <c r="AL196" s="145"/>
      <c r="AM196" s="145"/>
      <c r="AN196" s="145"/>
      <c r="AO196" s="145"/>
      <c r="AP196" s="145"/>
      <c r="AQ196" s="145"/>
      <c r="AR196" s="145"/>
      <c r="AS196" s="146"/>
      <c r="AU196" s="144"/>
      <c r="AV196" s="145"/>
      <c r="AW196" s="145"/>
      <c r="AX196" s="145"/>
      <c r="AY196" s="145"/>
      <c r="AZ196" s="145"/>
      <c r="BA196" s="145"/>
      <c r="BB196" s="145"/>
      <c r="BC196" s="145"/>
      <c r="BD196" s="145"/>
      <c r="BE196" s="145"/>
      <c r="BF196" s="145"/>
      <c r="BG196" s="145"/>
      <c r="BH196" s="146"/>
    </row>
    <row r="199" spans="2:60" x14ac:dyDescent="0.25">
      <c r="B199" s="139" t="s">
        <v>90</v>
      </c>
      <c r="C199" s="139"/>
      <c r="D199" s="139"/>
      <c r="E199" s="139"/>
      <c r="F199" s="139"/>
      <c r="G199" s="139"/>
      <c r="H199" s="139"/>
      <c r="I199" s="139"/>
      <c r="J199" s="139"/>
      <c r="K199" s="139"/>
      <c r="L199" s="139"/>
      <c r="M199" s="139"/>
      <c r="N199" s="139"/>
      <c r="O199" s="139"/>
    </row>
    <row r="200" spans="2:60" x14ac:dyDescent="0.25">
      <c r="B200" s="139"/>
      <c r="C200" s="139"/>
      <c r="D200" s="139"/>
      <c r="E200" s="139"/>
      <c r="F200" s="139"/>
      <c r="G200" s="139"/>
      <c r="H200" s="139"/>
      <c r="I200" s="139"/>
      <c r="J200" s="139"/>
      <c r="K200" s="139"/>
      <c r="L200" s="139"/>
      <c r="M200" s="139"/>
      <c r="N200" s="139"/>
      <c r="O200" s="139"/>
    </row>
    <row r="201" spans="2:60" x14ac:dyDescent="0.25">
      <c r="B201" t="s">
        <v>938</v>
      </c>
    </row>
    <row r="202" spans="2:60" x14ac:dyDescent="0.25">
      <c r="B202" t="s">
        <v>939</v>
      </c>
    </row>
    <row r="204" spans="2:60" x14ac:dyDescent="0.25">
      <c r="B204" s="46" t="s">
        <v>90</v>
      </c>
      <c r="C204" s="46"/>
      <c r="D204" s="46"/>
      <c r="E204" s="46"/>
      <c r="F204" s="46"/>
      <c r="G204" s="46"/>
      <c r="H204" s="46"/>
      <c r="I204" s="46"/>
      <c r="J204" s="46"/>
      <c r="K204" s="46"/>
      <c r="L204" s="46"/>
      <c r="M204" s="46"/>
      <c r="N204" s="46"/>
      <c r="O204" s="46"/>
      <c r="Q204" s="46" t="s">
        <v>940</v>
      </c>
      <c r="R204" s="46"/>
      <c r="S204" s="46"/>
      <c r="T204" s="46"/>
      <c r="U204" s="46"/>
      <c r="V204" s="46"/>
      <c r="W204" s="46"/>
      <c r="X204" s="46"/>
      <c r="Y204" s="46"/>
      <c r="Z204" s="46"/>
      <c r="AA204" s="46"/>
      <c r="AB204" s="46"/>
      <c r="AC204" s="46"/>
      <c r="AD204" s="46"/>
      <c r="AF204" s="161" t="s">
        <v>947</v>
      </c>
      <c r="AG204" s="161"/>
      <c r="AH204" s="161"/>
      <c r="AI204" s="161"/>
      <c r="AJ204" s="161"/>
      <c r="AK204" s="161"/>
      <c r="AL204" s="161"/>
      <c r="AM204" s="161"/>
      <c r="AN204" s="161"/>
      <c r="AO204" s="161"/>
      <c r="AP204" s="161"/>
      <c r="AQ204" s="161"/>
      <c r="AR204" s="161"/>
      <c r="AS204" s="161"/>
      <c r="AU204" s="161" t="s">
        <v>948</v>
      </c>
      <c r="AV204" s="161"/>
      <c r="AW204" s="161"/>
      <c r="AX204" s="161"/>
      <c r="AY204" s="161"/>
      <c r="AZ204" s="161"/>
      <c r="BA204" s="161"/>
      <c r="BB204" s="161"/>
      <c r="BC204" s="161"/>
      <c r="BD204" s="161"/>
      <c r="BE204" s="161"/>
      <c r="BF204" s="161"/>
      <c r="BG204" s="161"/>
      <c r="BH204" s="161"/>
    </row>
    <row r="205" spans="2:60" x14ac:dyDescent="0.25">
      <c r="B205" s="141" t="s">
        <v>941</v>
      </c>
      <c r="C205" s="142"/>
      <c r="D205" s="142"/>
      <c r="E205" s="142"/>
      <c r="F205" s="142"/>
      <c r="G205" s="142"/>
      <c r="H205" s="142"/>
      <c r="I205" s="142"/>
      <c r="J205" s="142"/>
      <c r="K205" s="142"/>
      <c r="L205" s="142"/>
      <c r="M205" s="142"/>
      <c r="N205" s="142"/>
      <c r="O205" s="143"/>
      <c r="Q205" s="141" t="s">
        <v>942</v>
      </c>
      <c r="R205" s="142"/>
      <c r="S205" s="142"/>
      <c r="T205" s="142"/>
      <c r="U205" s="142"/>
      <c r="V205" s="142"/>
      <c r="W205" s="142"/>
      <c r="X205" s="142"/>
      <c r="Y205" s="142"/>
      <c r="Z205" s="142"/>
      <c r="AA205" s="142"/>
      <c r="AB205" s="142"/>
      <c r="AC205" s="142"/>
      <c r="AD205" s="143"/>
      <c r="AF205" s="141" t="s">
        <v>941</v>
      </c>
      <c r="AG205" s="142"/>
      <c r="AH205" s="142"/>
      <c r="AI205" s="142"/>
      <c r="AJ205" s="142"/>
      <c r="AK205" s="142"/>
      <c r="AL205" s="142"/>
      <c r="AM205" s="142"/>
      <c r="AN205" s="142"/>
      <c r="AO205" s="142"/>
      <c r="AP205" s="142"/>
      <c r="AQ205" s="142"/>
      <c r="AR205" s="142"/>
      <c r="AS205" s="143"/>
      <c r="AU205" s="141" t="s">
        <v>942</v>
      </c>
      <c r="AV205" s="142"/>
      <c r="AW205" s="142"/>
      <c r="AX205" s="142"/>
      <c r="AY205" s="142"/>
      <c r="AZ205" s="142"/>
      <c r="BA205" s="142"/>
      <c r="BB205" s="142"/>
      <c r="BC205" s="142"/>
      <c r="BD205" s="142"/>
      <c r="BE205" s="142"/>
      <c r="BF205" s="142"/>
      <c r="BG205" s="142"/>
      <c r="BH205" s="143"/>
    </row>
    <row r="206" spans="2:60" x14ac:dyDescent="0.25">
      <c r="B206" s="144"/>
      <c r="C206" s="145"/>
      <c r="D206" s="145"/>
      <c r="E206" s="145"/>
      <c r="F206" s="145"/>
      <c r="G206" s="145"/>
      <c r="H206" s="145"/>
      <c r="I206" s="145"/>
      <c r="J206" s="145"/>
      <c r="K206" s="145"/>
      <c r="L206" s="145"/>
      <c r="M206" s="145"/>
      <c r="N206" s="145"/>
      <c r="O206" s="146"/>
      <c r="Q206" s="144"/>
      <c r="R206" s="145"/>
      <c r="S206" s="145"/>
      <c r="T206" s="145"/>
      <c r="U206" s="145"/>
      <c r="V206" s="145"/>
      <c r="W206" s="145"/>
      <c r="X206" s="145"/>
      <c r="Y206" s="145"/>
      <c r="Z206" s="145"/>
      <c r="AA206" s="145"/>
      <c r="AB206" s="145"/>
      <c r="AC206" s="145"/>
      <c r="AD206" s="146"/>
      <c r="AF206" s="144"/>
      <c r="AG206" s="145"/>
      <c r="AH206" s="145"/>
      <c r="AI206" s="145"/>
      <c r="AJ206" s="145"/>
      <c r="AK206" s="145"/>
      <c r="AL206" s="145"/>
      <c r="AM206" s="145"/>
      <c r="AN206" s="145"/>
      <c r="AO206" s="145"/>
      <c r="AP206" s="145"/>
      <c r="AQ206" s="145"/>
      <c r="AR206" s="145"/>
      <c r="AS206" s="146"/>
      <c r="AU206" s="144"/>
      <c r="AV206" s="145"/>
      <c r="AW206" s="145"/>
      <c r="AX206" s="145"/>
      <c r="AY206" s="145"/>
      <c r="AZ206" s="145"/>
      <c r="BA206" s="145"/>
      <c r="BB206" s="145"/>
      <c r="BC206" s="145"/>
      <c r="BD206" s="145"/>
      <c r="BE206" s="145"/>
      <c r="BF206" s="145"/>
      <c r="BG206" s="145"/>
      <c r="BH206" s="146"/>
    </row>
    <row r="207" spans="2:60" x14ac:dyDescent="0.25">
      <c r="B207" s="159" t="s">
        <v>13</v>
      </c>
      <c r="C207" s="159"/>
      <c r="D207" s="159" t="s">
        <v>15</v>
      </c>
      <c r="E207" s="159"/>
      <c r="F207" s="159" t="s">
        <v>16</v>
      </c>
      <c r="G207" s="159"/>
      <c r="H207" s="159" t="s">
        <v>19</v>
      </c>
      <c r="I207" s="159"/>
      <c r="J207" s="159" t="s">
        <v>822</v>
      </c>
      <c r="K207" s="159"/>
      <c r="L207" s="159" t="s">
        <v>824</v>
      </c>
      <c r="M207" s="159"/>
      <c r="N207" s="159" t="s">
        <v>826</v>
      </c>
      <c r="O207" s="159"/>
      <c r="Q207" s="159" t="s">
        <v>13</v>
      </c>
      <c r="R207" s="159"/>
      <c r="S207" s="159" t="s">
        <v>15</v>
      </c>
      <c r="T207" s="159"/>
      <c r="U207" s="159" t="s">
        <v>16</v>
      </c>
      <c r="V207" s="159"/>
      <c r="W207" s="159" t="s">
        <v>19</v>
      </c>
      <c r="X207" s="159"/>
      <c r="Y207" s="159" t="s">
        <v>822</v>
      </c>
      <c r="Z207" s="159"/>
      <c r="AA207" s="159" t="s">
        <v>824</v>
      </c>
      <c r="AB207" s="159"/>
      <c r="AC207" s="159" t="s">
        <v>826</v>
      </c>
      <c r="AD207" s="159"/>
      <c r="AF207" s="159" t="s">
        <v>13</v>
      </c>
      <c r="AG207" s="159"/>
      <c r="AH207" s="159" t="s">
        <v>15</v>
      </c>
      <c r="AI207" s="159"/>
      <c r="AJ207" s="159" t="s">
        <v>16</v>
      </c>
      <c r="AK207" s="159"/>
      <c r="AL207" s="159" t="s">
        <v>19</v>
      </c>
      <c r="AM207" s="159"/>
      <c r="AN207" s="159" t="s">
        <v>822</v>
      </c>
      <c r="AO207" s="159"/>
      <c r="AP207" s="159" t="s">
        <v>824</v>
      </c>
      <c r="AQ207" s="159"/>
      <c r="AR207" s="159" t="s">
        <v>826</v>
      </c>
      <c r="AS207" s="159"/>
      <c r="AU207" s="159" t="s">
        <v>13</v>
      </c>
      <c r="AV207" s="159"/>
      <c r="AW207" s="159" t="s">
        <v>15</v>
      </c>
      <c r="AX207" s="159"/>
      <c r="AY207" s="159" t="s">
        <v>16</v>
      </c>
      <c r="AZ207" s="159"/>
      <c r="BA207" s="159" t="s">
        <v>19</v>
      </c>
      <c r="BB207" s="159"/>
      <c r="BC207" s="159" t="s">
        <v>822</v>
      </c>
      <c r="BD207" s="159"/>
      <c r="BE207" s="159" t="s">
        <v>824</v>
      </c>
      <c r="BF207" s="159"/>
      <c r="BG207" s="159" t="s">
        <v>826</v>
      </c>
      <c r="BH207" s="159"/>
    </row>
    <row r="208" spans="2:60" x14ac:dyDescent="0.25">
      <c r="B208" s="158"/>
      <c r="C208" s="158"/>
      <c r="D208" s="157">
        <v>0.85</v>
      </c>
      <c r="E208" s="158"/>
      <c r="F208" s="157"/>
      <c r="G208" s="158"/>
      <c r="H208" s="158"/>
      <c r="I208" s="158"/>
      <c r="J208" s="157">
        <v>0.15</v>
      </c>
      <c r="K208" s="158"/>
      <c r="L208" s="157">
        <v>0.33</v>
      </c>
      <c r="M208" s="158"/>
      <c r="N208" s="158"/>
      <c r="O208" s="158"/>
      <c r="Q208" s="158"/>
      <c r="R208" s="158"/>
      <c r="S208" s="157">
        <v>0.85</v>
      </c>
      <c r="T208" s="158"/>
      <c r="U208" s="157"/>
      <c r="V208" s="158"/>
      <c r="W208" s="158"/>
      <c r="X208" s="158"/>
      <c r="Y208" s="157">
        <v>0.15</v>
      </c>
      <c r="Z208" s="158"/>
      <c r="AA208" s="157">
        <v>0.33</v>
      </c>
      <c r="AB208" s="158"/>
      <c r="AC208" s="158"/>
      <c r="AD208" s="158"/>
      <c r="AF208" s="158"/>
      <c r="AG208" s="158"/>
      <c r="AH208" s="157">
        <v>0.98</v>
      </c>
      <c r="AI208" s="158"/>
      <c r="AJ208" s="157"/>
      <c r="AK208" s="158"/>
      <c r="AL208" s="158"/>
      <c r="AM208" s="158"/>
      <c r="AN208" s="157">
        <v>0.15</v>
      </c>
      <c r="AO208" s="158"/>
      <c r="AP208" s="157">
        <v>0.33</v>
      </c>
      <c r="AQ208" s="158"/>
      <c r="AR208" s="158"/>
      <c r="AS208" s="158"/>
      <c r="AU208" s="158"/>
      <c r="AV208" s="158"/>
      <c r="AW208" s="157">
        <v>0.98</v>
      </c>
      <c r="AX208" s="158"/>
      <c r="AY208" s="157"/>
      <c r="AZ208" s="158"/>
      <c r="BA208" s="158"/>
      <c r="BB208" s="158"/>
      <c r="BC208" s="157">
        <v>0.15</v>
      </c>
      <c r="BD208" s="158"/>
      <c r="BE208" s="157">
        <v>0.33</v>
      </c>
      <c r="BF208" s="158"/>
      <c r="BG208" s="158"/>
      <c r="BH208" s="158"/>
    </row>
    <row r="209" spans="2:60" x14ac:dyDescent="0.25">
      <c r="B209" s="159" t="s">
        <v>14</v>
      </c>
      <c r="C209" s="159"/>
      <c r="D209" s="159" t="s">
        <v>17</v>
      </c>
      <c r="E209" s="159"/>
      <c r="F209" s="159" t="s">
        <v>18</v>
      </c>
      <c r="G209" s="159"/>
      <c r="H209" s="159" t="s">
        <v>20</v>
      </c>
      <c r="I209" s="159"/>
      <c r="J209" s="159" t="s">
        <v>823</v>
      </c>
      <c r="K209" s="159"/>
      <c r="L209" s="159" t="s">
        <v>825</v>
      </c>
      <c r="M209" s="159"/>
      <c r="N209" s="159" t="s">
        <v>827</v>
      </c>
      <c r="O209" s="159"/>
      <c r="Q209" s="159" t="s">
        <v>14</v>
      </c>
      <c r="R209" s="159"/>
      <c r="S209" s="159" t="s">
        <v>17</v>
      </c>
      <c r="T209" s="159"/>
      <c r="U209" s="159" t="s">
        <v>18</v>
      </c>
      <c r="V209" s="159"/>
      <c r="W209" s="159" t="s">
        <v>20</v>
      </c>
      <c r="X209" s="159"/>
      <c r="Y209" s="159" t="s">
        <v>823</v>
      </c>
      <c r="Z209" s="159"/>
      <c r="AA209" s="159" t="s">
        <v>825</v>
      </c>
      <c r="AB209" s="159"/>
      <c r="AC209" s="159" t="s">
        <v>827</v>
      </c>
      <c r="AD209" s="159"/>
      <c r="AF209" s="159" t="s">
        <v>14</v>
      </c>
      <c r="AG209" s="159"/>
      <c r="AH209" s="159" t="s">
        <v>17</v>
      </c>
      <c r="AI209" s="159"/>
      <c r="AJ209" s="159" t="s">
        <v>18</v>
      </c>
      <c r="AK209" s="159"/>
      <c r="AL209" s="159" t="s">
        <v>20</v>
      </c>
      <c r="AM209" s="159"/>
      <c r="AN209" s="159" t="s">
        <v>823</v>
      </c>
      <c r="AO209" s="159"/>
      <c r="AP209" s="159" t="s">
        <v>825</v>
      </c>
      <c r="AQ209" s="159"/>
      <c r="AR209" s="159" t="s">
        <v>827</v>
      </c>
      <c r="AS209" s="159"/>
      <c r="AU209" s="159" t="s">
        <v>14</v>
      </c>
      <c r="AV209" s="159"/>
      <c r="AW209" s="159" t="s">
        <v>17</v>
      </c>
      <c r="AX209" s="159"/>
      <c r="AY209" s="159" t="s">
        <v>18</v>
      </c>
      <c r="AZ209" s="159"/>
      <c r="BA209" s="159" t="s">
        <v>20</v>
      </c>
      <c r="BB209" s="159"/>
      <c r="BC209" s="159" t="s">
        <v>823</v>
      </c>
      <c r="BD209" s="159"/>
      <c r="BE209" s="159" t="s">
        <v>825</v>
      </c>
      <c r="BF209" s="159"/>
      <c r="BG209" s="159" t="s">
        <v>827</v>
      </c>
      <c r="BH209" s="159"/>
    </row>
    <row r="210" spans="2:60" x14ac:dyDescent="0.25">
      <c r="B210" s="157">
        <v>0.3</v>
      </c>
      <c r="C210" s="158"/>
      <c r="D210" s="158"/>
      <c r="E210" s="158"/>
      <c r="F210" s="157">
        <v>0.1</v>
      </c>
      <c r="G210" s="158"/>
      <c r="H210" s="158"/>
      <c r="I210" s="158"/>
      <c r="J210" s="157">
        <v>0.15</v>
      </c>
      <c r="K210" s="158"/>
      <c r="L210" s="157">
        <v>0.55000000000000004</v>
      </c>
      <c r="M210" s="158"/>
      <c r="N210" s="158"/>
      <c r="O210" s="158"/>
      <c r="Q210" s="157">
        <v>0.1</v>
      </c>
      <c r="R210" s="158"/>
      <c r="S210" s="158"/>
      <c r="T210" s="158"/>
      <c r="U210" s="157">
        <v>0.3</v>
      </c>
      <c r="V210" s="158"/>
      <c r="W210" s="158"/>
      <c r="X210" s="158"/>
      <c r="Y210" s="157">
        <v>0.15</v>
      </c>
      <c r="Z210" s="158"/>
      <c r="AA210" s="157">
        <v>0.55000000000000004</v>
      </c>
      <c r="AB210" s="158"/>
      <c r="AC210" s="158"/>
      <c r="AD210" s="158"/>
      <c r="AF210" s="157">
        <v>0.34</v>
      </c>
      <c r="AG210" s="158"/>
      <c r="AH210" s="158"/>
      <c r="AI210" s="158"/>
      <c r="AJ210" s="157">
        <v>0.11</v>
      </c>
      <c r="AK210" s="158"/>
      <c r="AL210" s="158"/>
      <c r="AM210" s="158"/>
      <c r="AN210" s="157">
        <v>0.15</v>
      </c>
      <c r="AO210" s="158"/>
      <c r="AP210" s="157">
        <v>0.63</v>
      </c>
      <c r="AQ210" s="158"/>
      <c r="AR210" s="158"/>
      <c r="AS210" s="158"/>
      <c r="AU210" s="157">
        <v>0.11</v>
      </c>
      <c r="AV210" s="158"/>
      <c r="AW210" s="158"/>
      <c r="AX210" s="158"/>
      <c r="AY210" s="157">
        <v>0.34</v>
      </c>
      <c r="AZ210" s="158"/>
      <c r="BA210" s="158"/>
      <c r="BB210" s="158"/>
      <c r="BC210" s="157">
        <v>0.15</v>
      </c>
      <c r="BD210" s="158"/>
      <c r="BE210" s="157">
        <v>0.63</v>
      </c>
      <c r="BF210" s="158"/>
      <c r="BG210" s="158"/>
      <c r="BH210" s="158"/>
    </row>
    <row r="211" spans="2:60" x14ac:dyDescent="0.25">
      <c r="B211" s="154" t="s">
        <v>828</v>
      </c>
      <c r="C211" s="154"/>
      <c r="D211" s="154"/>
      <c r="E211" s="154"/>
      <c r="F211" s="155" t="s">
        <v>832</v>
      </c>
      <c r="G211" s="156"/>
      <c r="H211" s="156"/>
      <c r="I211" s="156"/>
      <c r="J211" s="156"/>
      <c r="K211" s="156"/>
      <c r="L211" s="156"/>
      <c r="M211" s="156"/>
      <c r="N211" s="156"/>
      <c r="O211" s="156"/>
      <c r="Q211" s="154" t="s">
        <v>828</v>
      </c>
      <c r="R211" s="154"/>
      <c r="S211" s="154"/>
      <c r="T211" s="154"/>
      <c r="U211" s="155" t="s">
        <v>832</v>
      </c>
      <c r="V211" s="156"/>
      <c r="W211" s="156"/>
      <c r="X211" s="156"/>
      <c r="Y211" s="156"/>
      <c r="Z211" s="156"/>
      <c r="AA211" s="156"/>
      <c r="AB211" s="156"/>
      <c r="AC211" s="156"/>
      <c r="AD211" s="156"/>
      <c r="AF211" s="154" t="s">
        <v>828</v>
      </c>
      <c r="AG211" s="154"/>
      <c r="AH211" s="154"/>
      <c r="AI211" s="154"/>
      <c r="AJ211" s="155" t="s">
        <v>832</v>
      </c>
      <c r="AK211" s="156"/>
      <c r="AL211" s="156"/>
      <c r="AM211" s="156"/>
      <c r="AN211" s="156"/>
      <c r="AO211" s="156"/>
      <c r="AP211" s="156"/>
      <c r="AQ211" s="156"/>
      <c r="AR211" s="156"/>
      <c r="AS211" s="156"/>
      <c r="AU211" s="154" t="s">
        <v>828</v>
      </c>
      <c r="AV211" s="154"/>
      <c r="AW211" s="154"/>
      <c r="AX211" s="154"/>
      <c r="AY211" s="155" t="s">
        <v>832</v>
      </c>
      <c r="AZ211" s="156"/>
      <c r="BA211" s="156"/>
      <c r="BB211" s="156"/>
      <c r="BC211" s="156"/>
      <c r="BD211" s="156"/>
      <c r="BE211" s="156"/>
      <c r="BF211" s="156"/>
      <c r="BG211" s="156"/>
      <c r="BH211" s="156"/>
    </row>
    <row r="212" spans="2:60" x14ac:dyDescent="0.25">
      <c r="B212" s="148" t="s">
        <v>829</v>
      </c>
      <c r="C212" s="148"/>
      <c r="D212" s="148"/>
      <c r="E212" s="148"/>
      <c r="F212" s="149" t="s">
        <v>832</v>
      </c>
      <c r="G212" s="150"/>
      <c r="H212" s="150"/>
      <c r="I212" s="150"/>
      <c r="J212" s="150"/>
      <c r="K212" s="150"/>
      <c r="L212" s="150"/>
      <c r="M212" s="150"/>
      <c r="N212" s="150"/>
      <c r="O212" s="150"/>
      <c r="Q212" s="148" t="s">
        <v>829</v>
      </c>
      <c r="R212" s="148"/>
      <c r="S212" s="148"/>
      <c r="T212" s="148"/>
      <c r="U212" s="149" t="s">
        <v>832</v>
      </c>
      <c r="V212" s="150"/>
      <c r="W212" s="150"/>
      <c r="X212" s="150"/>
      <c r="Y212" s="150"/>
      <c r="Z212" s="150"/>
      <c r="AA212" s="150"/>
      <c r="AB212" s="150"/>
      <c r="AC212" s="150"/>
      <c r="AD212" s="150"/>
      <c r="AF212" s="148" t="s">
        <v>829</v>
      </c>
      <c r="AG212" s="148"/>
      <c r="AH212" s="148"/>
      <c r="AI212" s="148"/>
      <c r="AJ212" s="149" t="s">
        <v>832</v>
      </c>
      <c r="AK212" s="150"/>
      <c r="AL212" s="150"/>
      <c r="AM212" s="150"/>
      <c r="AN212" s="150"/>
      <c r="AO212" s="150"/>
      <c r="AP212" s="150"/>
      <c r="AQ212" s="150"/>
      <c r="AR212" s="150"/>
      <c r="AS212" s="150"/>
      <c r="AU212" s="148" t="s">
        <v>829</v>
      </c>
      <c r="AV212" s="148"/>
      <c r="AW212" s="148"/>
      <c r="AX212" s="148"/>
      <c r="AY212" s="149" t="s">
        <v>832</v>
      </c>
      <c r="AZ212" s="150"/>
      <c r="BA212" s="150"/>
      <c r="BB212" s="150"/>
      <c r="BC212" s="150"/>
      <c r="BD212" s="150"/>
      <c r="BE212" s="150"/>
      <c r="BF212" s="150"/>
      <c r="BG212" s="150"/>
      <c r="BH212" s="150"/>
    </row>
    <row r="213" spans="2:60" x14ac:dyDescent="0.25">
      <c r="B213" s="154" t="s">
        <v>830</v>
      </c>
      <c r="C213" s="154"/>
      <c r="D213" s="154"/>
      <c r="E213" s="154"/>
      <c r="F213" s="155" t="s">
        <v>832</v>
      </c>
      <c r="G213" s="156"/>
      <c r="H213" s="156"/>
      <c r="I213" s="156"/>
      <c r="J213" s="156"/>
      <c r="K213" s="156"/>
      <c r="L213" s="156"/>
      <c r="M213" s="156"/>
      <c r="N213" s="156"/>
      <c r="O213" s="156"/>
      <c r="Q213" s="154" t="s">
        <v>830</v>
      </c>
      <c r="R213" s="154"/>
      <c r="S213" s="154"/>
      <c r="T213" s="154"/>
      <c r="U213" s="155" t="s">
        <v>832</v>
      </c>
      <c r="V213" s="156"/>
      <c r="W213" s="156"/>
      <c r="X213" s="156"/>
      <c r="Y213" s="156"/>
      <c r="Z213" s="156"/>
      <c r="AA213" s="156"/>
      <c r="AB213" s="156"/>
      <c r="AC213" s="156"/>
      <c r="AD213" s="156"/>
      <c r="AF213" s="154" t="s">
        <v>830</v>
      </c>
      <c r="AG213" s="154"/>
      <c r="AH213" s="154"/>
      <c r="AI213" s="154"/>
      <c r="AJ213" s="155" t="s">
        <v>832</v>
      </c>
      <c r="AK213" s="156"/>
      <c r="AL213" s="156"/>
      <c r="AM213" s="156"/>
      <c r="AN213" s="156"/>
      <c r="AO213" s="156"/>
      <c r="AP213" s="156"/>
      <c r="AQ213" s="156"/>
      <c r="AR213" s="156"/>
      <c r="AS213" s="156"/>
      <c r="AU213" s="154" t="s">
        <v>830</v>
      </c>
      <c r="AV213" s="154"/>
      <c r="AW213" s="154"/>
      <c r="AX213" s="154"/>
      <c r="AY213" s="155" t="s">
        <v>832</v>
      </c>
      <c r="AZ213" s="156"/>
      <c r="BA213" s="156"/>
      <c r="BB213" s="156"/>
      <c r="BC213" s="156"/>
      <c r="BD213" s="156"/>
      <c r="BE213" s="156"/>
      <c r="BF213" s="156"/>
      <c r="BG213" s="156"/>
      <c r="BH213" s="156"/>
    </row>
    <row r="214" spans="2:60" x14ac:dyDescent="0.25">
      <c r="B214" s="148" t="s">
        <v>831</v>
      </c>
      <c r="C214" s="148"/>
      <c r="D214" s="148"/>
      <c r="E214" s="148"/>
      <c r="F214" s="149" t="s">
        <v>832</v>
      </c>
      <c r="G214" s="150"/>
      <c r="H214" s="150"/>
      <c r="I214" s="150"/>
      <c r="J214" s="150"/>
      <c r="K214" s="150"/>
      <c r="L214" s="150"/>
      <c r="M214" s="150"/>
      <c r="N214" s="150"/>
      <c r="O214" s="150"/>
      <c r="Q214" s="148" t="s">
        <v>831</v>
      </c>
      <c r="R214" s="148"/>
      <c r="S214" s="148"/>
      <c r="T214" s="148"/>
      <c r="U214" s="149" t="s">
        <v>832</v>
      </c>
      <c r="V214" s="150"/>
      <c r="W214" s="150"/>
      <c r="X214" s="150"/>
      <c r="Y214" s="150"/>
      <c r="Z214" s="150"/>
      <c r="AA214" s="150"/>
      <c r="AB214" s="150"/>
      <c r="AC214" s="150"/>
      <c r="AD214" s="150"/>
      <c r="AF214" s="148" t="s">
        <v>831</v>
      </c>
      <c r="AG214" s="148"/>
      <c r="AH214" s="148"/>
      <c r="AI214" s="148"/>
      <c r="AJ214" s="149" t="s">
        <v>832</v>
      </c>
      <c r="AK214" s="150"/>
      <c r="AL214" s="150"/>
      <c r="AM214" s="150"/>
      <c r="AN214" s="150"/>
      <c r="AO214" s="150"/>
      <c r="AP214" s="150"/>
      <c r="AQ214" s="150"/>
      <c r="AR214" s="150"/>
      <c r="AS214" s="150"/>
      <c r="AU214" s="148" t="s">
        <v>831</v>
      </c>
      <c r="AV214" s="148"/>
      <c r="AW214" s="148"/>
      <c r="AX214" s="148"/>
      <c r="AY214" s="149" t="s">
        <v>832</v>
      </c>
      <c r="AZ214" s="150"/>
      <c r="BA214" s="150"/>
      <c r="BB214" s="150"/>
      <c r="BC214" s="150"/>
      <c r="BD214" s="150"/>
      <c r="BE214" s="150"/>
      <c r="BF214" s="150"/>
      <c r="BG214" s="150"/>
      <c r="BH214" s="150"/>
    </row>
    <row r="215" spans="2:60" x14ac:dyDescent="0.25">
      <c r="B215" s="141" t="s">
        <v>943</v>
      </c>
      <c r="C215" s="142"/>
      <c r="D215" s="142"/>
      <c r="E215" s="142"/>
      <c r="F215" s="142"/>
      <c r="G215" s="142"/>
      <c r="H215" s="142"/>
      <c r="I215" s="142"/>
      <c r="J215" s="142"/>
      <c r="K215" s="142"/>
      <c r="L215" s="142"/>
      <c r="M215" s="142"/>
      <c r="N215" s="142"/>
      <c r="O215" s="143"/>
      <c r="Q215" s="141" t="s">
        <v>944</v>
      </c>
      <c r="R215" s="142"/>
      <c r="S215" s="142"/>
      <c r="T215" s="142"/>
      <c r="U215" s="142"/>
      <c r="V215" s="142"/>
      <c r="W215" s="142"/>
      <c r="X215" s="142"/>
      <c r="Y215" s="142"/>
      <c r="Z215" s="142"/>
      <c r="AA215" s="142"/>
      <c r="AB215" s="142"/>
      <c r="AC215" s="142"/>
      <c r="AD215" s="143"/>
      <c r="AF215" s="141" t="s">
        <v>945</v>
      </c>
      <c r="AG215" s="142"/>
      <c r="AH215" s="142"/>
      <c r="AI215" s="142"/>
      <c r="AJ215" s="142"/>
      <c r="AK215" s="142"/>
      <c r="AL215" s="142"/>
      <c r="AM215" s="142"/>
      <c r="AN215" s="142"/>
      <c r="AO215" s="142"/>
      <c r="AP215" s="142"/>
      <c r="AQ215" s="142"/>
      <c r="AR215" s="142"/>
      <c r="AS215" s="143"/>
      <c r="AU215" s="141" t="s">
        <v>946</v>
      </c>
      <c r="AV215" s="142"/>
      <c r="AW215" s="142"/>
      <c r="AX215" s="142"/>
      <c r="AY215" s="142"/>
      <c r="AZ215" s="142"/>
      <c r="BA215" s="142"/>
      <c r="BB215" s="142"/>
      <c r="BC215" s="142"/>
      <c r="BD215" s="142"/>
      <c r="BE215" s="142"/>
      <c r="BF215" s="142"/>
      <c r="BG215" s="142"/>
      <c r="BH215" s="143"/>
    </row>
    <row r="216" spans="2:60" x14ac:dyDescent="0.25">
      <c r="B216" s="151"/>
      <c r="C216" s="152"/>
      <c r="D216" s="152"/>
      <c r="E216" s="152"/>
      <c r="F216" s="152"/>
      <c r="G216" s="152"/>
      <c r="H216" s="152"/>
      <c r="I216" s="152"/>
      <c r="J216" s="152"/>
      <c r="K216" s="152"/>
      <c r="L216" s="152"/>
      <c r="M216" s="152"/>
      <c r="N216" s="152"/>
      <c r="O216" s="153"/>
      <c r="Q216" s="151"/>
      <c r="R216" s="152"/>
      <c r="S216" s="152"/>
      <c r="T216" s="152"/>
      <c r="U216" s="152"/>
      <c r="V216" s="152"/>
      <c r="W216" s="152"/>
      <c r="X216" s="152"/>
      <c r="Y216" s="152"/>
      <c r="Z216" s="152"/>
      <c r="AA216" s="152"/>
      <c r="AB216" s="152"/>
      <c r="AC216" s="152"/>
      <c r="AD216" s="153"/>
      <c r="AF216" s="151"/>
      <c r="AG216" s="152"/>
      <c r="AH216" s="152"/>
      <c r="AI216" s="152"/>
      <c r="AJ216" s="152"/>
      <c r="AK216" s="152"/>
      <c r="AL216" s="152"/>
      <c r="AM216" s="152"/>
      <c r="AN216" s="152"/>
      <c r="AO216" s="152"/>
      <c r="AP216" s="152"/>
      <c r="AQ216" s="152"/>
      <c r="AR216" s="152"/>
      <c r="AS216" s="153"/>
      <c r="AU216" s="151"/>
      <c r="AV216" s="152"/>
      <c r="AW216" s="152"/>
      <c r="AX216" s="152"/>
      <c r="AY216" s="152"/>
      <c r="AZ216" s="152"/>
      <c r="BA216" s="152"/>
      <c r="BB216" s="152"/>
      <c r="BC216" s="152"/>
      <c r="BD216" s="152"/>
      <c r="BE216" s="152"/>
      <c r="BF216" s="152"/>
      <c r="BG216" s="152"/>
      <c r="BH216" s="153"/>
    </row>
    <row r="217" spans="2:60" x14ac:dyDescent="0.25">
      <c r="B217" s="151"/>
      <c r="C217" s="152"/>
      <c r="D217" s="152"/>
      <c r="E217" s="152"/>
      <c r="F217" s="152"/>
      <c r="G217" s="152"/>
      <c r="H217" s="152"/>
      <c r="I217" s="152"/>
      <c r="J217" s="152"/>
      <c r="K217" s="152"/>
      <c r="L217" s="152"/>
      <c r="M217" s="152"/>
      <c r="N217" s="152"/>
      <c r="O217" s="153"/>
      <c r="Q217" s="151"/>
      <c r="R217" s="152"/>
      <c r="S217" s="152"/>
      <c r="T217" s="152"/>
      <c r="U217" s="152"/>
      <c r="V217" s="152"/>
      <c r="W217" s="152"/>
      <c r="X217" s="152"/>
      <c r="Y217" s="152"/>
      <c r="Z217" s="152"/>
      <c r="AA217" s="152"/>
      <c r="AB217" s="152"/>
      <c r="AC217" s="152"/>
      <c r="AD217" s="153"/>
      <c r="AF217" s="151"/>
      <c r="AG217" s="152"/>
      <c r="AH217" s="152"/>
      <c r="AI217" s="152"/>
      <c r="AJ217" s="152"/>
      <c r="AK217" s="152"/>
      <c r="AL217" s="152"/>
      <c r="AM217" s="152"/>
      <c r="AN217" s="152"/>
      <c r="AO217" s="152"/>
      <c r="AP217" s="152"/>
      <c r="AQ217" s="152"/>
      <c r="AR217" s="152"/>
      <c r="AS217" s="153"/>
      <c r="AU217" s="151"/>
      <c r="AV217" s="152"/>
      <c r="AW217" s="152"/>
      <c r="AX217" s="152"/>
      <c r="AY217" s="152"/>
      <c r="AZ217" s="152"/>
      <c r="BA217" s="152"/>
      <c r="BB217" s="152"/>
      <c r="BC217" s="152"/>
      <c r="BD217" s="152"/>
      <c r="BE217" s="152"/>
      <c r="BF217" s="152"/>
      <c r="BG217" s="152"/>
      <c r="BH217" s="153"/>
    </row>
    <row r="218" spans="2:60" x14ac:dyDescent="0.25">
      <c r="B218" s="151"/>
      <c r="C218" s="152"/>
      <c r="D218" s="152"/>
      <c r="E218" s="152"/>
      <c r="F218" s="152"/>
      <c r="G218" s="152"/>
      <c r="H218" s="152"/>
      <c r="I218" s="152"/>
      <c r="J218" s="152"/>
      <c r="K218" s="152"/>
      <c r="L218" s="152"/>
      <c r="M218" s="152"/>
      <c r="N218" s="152"/>
      <c r="O218" s="153"/>
      <c r="Q218" s="151"/>
      <c r="R218" s="152"/>
      <c r="S218" s="152"/>
      <c r="T218" s="152"/>
      <c r="U218" s="152"/>
      <c r="V218" s="152"/>
      <c r="W218" s="152"/>
      <c r="X218" s="152"/>
      <c r="Y218" s="152"/>
      <c r="Z218" s="152"/>
      <c r="AA218" s="152"/>
      <c r="AB218" s="152"/>
      <c r="AC218" s="152"/>
      <c r="AD218" s="153"/>
      <c r="AF218" s="151"/>
      <c r="AG218" s="152"/>
      <c r="AH218" s="152"/>
      <c r="AI218" s="152"/>
      <c r="AJ218" s="152"/>
      <c r="AK218" s="152"/>
      <c r="AL218" s="152"/>
      <c r="AM218" s="152"/>
      <c r="AN218" s="152"/>
      <c r="AO218" s="152"/>
      <c r="AP218" s="152"/>
      <c r="AQ218" s="152"/>
      <c r="AR218" s="152"/>
      <c r="AS218" s="153"/>
      <c r="AU218" s="151"/>
      <c r="AV218" s="152"/>
      <c r="AW218" s="152"/>
      <c r="AX218" s="152"/>
      <c r="AY218" s="152"/>
      <c r="AZ218" s="152"/>
      <c r="BA218" s="152"/>
      <c r="BB218" s="152"/>
      <c r="BC218" s="152"/>
      <c r="BD218" s="152"/>
      <c r="BE218" s="152"/>
      <c r="BF218" s="152"/>
      <c r="BG218" s="152"/>
      <c r="BH218" s="153"/>
    </row>
    <row r="219" spans="2:60" x14ac:dyDescent="0.25">
      <c r="B219" s="151"/>
      <c r="C219" s="152"/>
      <c r="D219" s="152"/>
      <c r="E219" s="152"/>
      <c r="F219" s="152"/>
      <c r="G219" s="152"/>
      <c r="H219" s="152"/>
      <c r="I219" s="152"/>
      <c r="J219" s="152"/>
      <c r="K219" s="152"/>
      <c r="L219" s="152"/>
      <c r="M219" s="152"/>
      <c r="N219" s="152"/>
      <c r="O219" s="153"/>
      <c r="Q219" s="151"/>
      <c r="R219" s="152"/>
      <c r="S219" s="152"/>
      <c r="T219" s="152"/>
      <c r="U219" s="152"/>
      <c r="V219" s="152"/>
      <c r="W219" s="152"/>
      <c r="X219" s="152"/>
      <c r="Y219" s="152"/>
      <c r="Z219" s="152"/>
      <c r="AA219" s="152"/>
      <c r="AB219" s="152"/>
      <c r="AC219" s="152"/>
      <c r="AD219" s="153"/>
      <c r="AF219" s="151"/>
      <c r="AG219" s="152"/>
      <c r="AH219" s="152"/>
      <c r="AI219" s="152"/>
      <c r="AJ219" s="152"/>
      <c r="AK219" s="152"/>
      <c r="AL219" s="152"/>
      <c r="AM219" s="152"/>
      <c r="AN219" s="152"/>
      <c r="AO219" s="152"/>
      <c r="AP219" s="152"/>
      <c r="AQ219" s="152"/>
      <c r="AR219" s="152"/>
      <c r="AS219" s="153"/>
      <c r="AU219" s="151"/>
      <c r="AV219" s="152"/>
      <c r="AW219" s="152"/>
      <c r="AX219" s="152"/>
      <c r="AY219" s="152"/>
      <c r="AZ219" s="152"/>
      <c r="BA219" s="152"/>
      <c r="BB219" s="152"/>
      <c r="BC219" s="152"/>
      <c r="BD219" s="152"/>
      <c r="BE219" s="152"/>
      <c r="BF219" s="152"/>
      <c r="BG219" s="152"/>
      <c r="BH219" s="153"/>
    </row>
    <row r="220" spans="2:60" x14ac:dyDescent="0.25">
      <c r="B220" s="151"/>
      <c r="C220" s="152"/>
      <c r="D220" s="152"/>
      <c r="E220" s="152"/>
      <c r="F220" s="152"/>
      <c r="G220" s="152"/>
      <c r="H220" s="152"/>
      <c r="I220" s="152"/>
      <c r="J220" s="152"/>
      <c r="K220" s="152"/>
      <c r="L220" s="152"/>
      <c r="M220" s="152"/>
      <c r="N220" s="152"/>
      <c r="O220" s="153"/>
      <c r="Q220" s="151"/>
      <c r="R220" s="152"/>
      <c r="S220" s="152"/>
      <c r="T220" s="152"/>
      <c r="U220" s="152"/>
      <c r="V220" s="152"/>
      <c r="W220" s="152"/>
      <c r="X220" s="152"/>
      <c r="Y220" s="152"/>
      <c r="Z220" s="152"/>
      <c r="AA220" s="152"/>
      <c r="AB220" s="152"/>
      <c r="AC220" s="152"/>
      <c r="AD220" s="153"/>
      <c r="AF220" s="151"/>
      <c r="AG220" s="152"/>
      <c r="AH220" s="152"/>
      <c r="AI220" s="152"/>
      <c r="AJ220" s="152"/>
      <c r="AK220" s="152"/>
      <c r="AL220" s="152"/>
      <c r="AM220" s="152"/>
      <c r="AN220" s="152"/>
      <c r="AO220" s="152"/>
      <c r="AP220" s="152"/>
      <c r="AQ220" s="152"/>
      <c r="AR220" s="152"/>
      <c r="AS220" s="153"/>
      <c r="AU220" s="151"/>
      <c r="AV220" s="152"/>
      <c r="AW220" s="152"/>
      <c r="AX220" s="152"/>
      <c r="AY220" s="152"/>
      <c r="AZ220" s="152"/>
      <c r="BA220" s="152"/>
      <c r="BB220" s="152"/>
      <c r="BC220" s="152"/>
      <c r="BD220" s="152"/>
      <c r="BE220" s="152"/>
      <c r="BF220" s="152"/>
      <c r="BG220" s="152"/>
      <c r="BH220" s="153"/>
    </row>
    <row r="221" spans="2:60" x14ac:dyDescent="0.25">
      <c r="B221" s="151"/>
      <c r="C221" s="152"/>
      <c r="D221" s="152"/>
      <c r="E221" s="152"/>
      <c r="F221" s="152"/>
      <c r="G221" s="152"/>
      <c r="H221" s="152"/>
      <c r="I221" s="152"/>
      <c r="J221" s="152"/>
      <c r="K221" s="152"/>
      <c r="L221" s="152"/>
      <c r="M221" s="152"/>
      <c r="N221" s="152"/>
      <c r="O221" s="153"/>
      <c r="Q221" s="151"/>
      <c r="R221" s="152"/>
      <c r="S221" s="152"/>
      <c r="T221" s="152"/>
      <c r="U221" s="152"/>
      <c r="V221" s="152"/>
      <c r="W221" s="152"/>
      <c r="X221" s="152"/>
      <c r="Y221" s="152"/>
      <c r="Z221" s="152"/>
      <c r="AA221" s="152"/>
      <c r="AB221" s="152"/>
      <c r="AC221" s="152"/>
      <c r="AD221" s="153"/>
      <c r="AF221" s="151"/>
      <c r="AG221" s="152"/>
      <c r="AH221" s="152"/>
      <c r="AI221" s="152"/>
      <c r="AJ221" s="152"/>
      <c r="AK221" s="152"/>
      <c r="AL221" s="152"/>
      <c r="AM221" s="152"/>
      <c r="AN221" s="152"/>
      <c r="AO221" s="152"/>
      <c r="AP221" s="152"/>
      <c r="AQ221" s="152"/>
      <c r="AR221" s="152"/>
      <c r="AS221" s="153"/>
      <c r="AU221" s="151"/>
      <c r="AV221" s="152"/>
      <c r="AW221" s="152"/>
      <c r="AX221" s="152"/>
      <c r="AY221" s="152"/>
      <c r="AZ221" s="152"/>
      <c r="BA221" s="152"/>
      <c r="BB221" s="152"/>
      <c r="BC221" s="152"/>
      <c r="BD221" s="152"/>
      <c r="BE221" s="152"/>
      <c r="BF221" s="152"/>
      <c r="BG221" s="152"/>
      <c r="BH221" s="153"/>
    </row>
    <row r="222" spans="2:60" x14ac:dyDescent="0.25">
      <c r="B222" s="151"/>
      <c r="C222" s="152"/>
      <c r="D222" s="152"/>
      <c r="E222" s="152"/>
      <c r="F222" s="152"/>
      <c r="G222" s="152"/>
      <c r="H222" s="152"/>
      <c r="I222" s="152"/>
      <c r="J222" s="152"/>
      <c r="K222" s="152"/>
      <c r="L222" s="152"/>
      <c r="M222" s="152"/>
      <c r="N222" s="152"/>
      <c r="O222" s="153"/>
      <c r="Q222" s="151"/>
      <c r="R222" s="152"/>
      <c r="S222" s="152"/>
      <c r="T222" s="152"/>
      <c r="U222" s="152"/>
      <c r="V222" s="152"/>
      <c r="W222" s="152"/>
      <c r="X222" s="152"/>
      <c r="Y222" s="152"/>
      <c r="Z222" s="152"/>
      <c r="AA222" s="152"/>
      <c r="AB222" s="152"/>
      <c r="AC222" s="152"/>
      <c r="AD222" s="153"/>
      <c r="AF222" s="151"/>
      <c r="AG222" s="152"/>
      <c r="AH222" s="152"/>
      <c r="AI222" s="152"/>
      <c r="AJ222" s="152"/>
      <c r="AK222" s="152"/>
      <c r="AL222" s="152"/>
      <c r="AM222" s="152"/>
      <c r="AN222" s="152"/>
      <c r="AO222" s="152"/>
      <c r="AP222" s="152"/>
      <c r="AQ222" s="152"/>
      <c r="AR222" s="152"/>
      <c r="AS222" s="153"/>
      <c r="AU222" s="151"/>
      <c r="AV222" s="152"/>
      <c r="AW222" s="152"/>
      <c r="AX222" s="152"/>
      <c r="AY222" s="152"/>
      <c r="AZ222" s="152"/>
      <c r="BA222" s="152"/>
      <c r="BB222" s="152"/>
      <c r="BC222" s="152"/>
      <c r="BD222" s="152"/>
      <c r="BE222" s="152"/>
      <c r="BF222" s="152"/>
      <c r="BG222" s="152"/>
      <c r="BH222" s="153"/>
    </row>
    <row r="223" spans="2:60" x14ac:dyDescent="0.25">
      <c r="B223" s="144"/>
      <c r="C223" s="145"/>
      <c r="D223" s="145"/>
      <c r="E223" s="145"/>
      <c r="F223" s="145"/>
      <c r="G223" s="145"/>
      <c r="H223" s="145"/>
      <c r="I223" s="145"/>
      <c r="J223" s="145"/>
      <c r="K223" s="145"/>
      <c r="L223" s="145"/>
      <c r="M223" s="145"/>
      <c r="N223" s="145"/>
      <c r="O223" s="146"/>
      <c r="Q223" s="144"/>
      <c r="R223" s="145"/>
      <c r="S223" s="145"/>
      <c r="T223" s="145"/>
      <c r="U223" s="145"/>
      <c r="V223" s="145"/>
      <c r="W223" s="145"/>
      <c r="X223" s="145"/>
      <c r="Y223" s="145"/>
      <c r="Z223" s="145"/>
      <c r="AA223" s="145"/>
      <c r="AB223" s="145"/>
      <c r="AC223" s="145"/>
      <c r="AD223" s="146"/>
      <c r="AF223" s="144"/>
      <c r="AG223" s="145"/>
      <c r="AH223" s="145"/>
      <c r="AI223" s="145"/>
      <c r="AJ223" s="145"/>
      <c r="AK223" s="145"/>
      <c r="AL223" s="145"/>
      <c r="AM223" s="145"/>
      <c r="AN223" s="145"/>
      <c r="AO223" s="145"/>
      <c r="AP223" s="145"/>
      <c r="AQ223" s="145"/>
      <c r="AR223" s="145"/>
      <c r="AS223" s="146"/>
      <c r="AU223" s="144"/>
      <c r="AV223" s="145"/>
      <c r="AW223" s="145"/>
      <c r="AX223" s="145"/>
      <c r="AY223" s="145"/>
      <c r="AZ223" s="145"/>
      <c r="BA223" s="145"/>
      <c r="BB223" s="145"/>
      <c r="BC223" s="145"/>
      <c r="BD223" s="145"/>
      <c r="BE223" s="145"/>
      <c r="BF223" s="145"/>
      <c r="BG223" s="145"/>
      <c r="BH223" s="146"/>
    </row>
    <row r="224" spans="2:60" ht="15" customHeight="1" x14ac:dyDescent="0.25">
      <c r="B224" s="141" t="s">
        <v>1022</v>
      </c>
      <c r="C224" s="142"/>
      <c r="D224" s="142"/>
      <c r="E224" s="142"/>
      <c r="F224" s="142"/>
      <c r="G224" s="142"/>
      <c r="H224" s="142"/>
      <c r="I224" s="142"/>
      <c r="J224" s="142"/>
      <c r="K224" s="142"/>
      <c r="L224" s="142"/>
      <c r="M224" s="142"/>
      <c r="N224" s="142"/>
      <c r="O224" s="143"/>
      <c r="Q224" s="141" t="s">
        <v>1022</v>
      </c>
      <c r="R224" s="142"/>
      <c r="S224" s="142"/>
      <c r="T224" s="142"/>
      <c r="U224" s="142"/>
      <c r="V224" s="142"/>
      <c r="W224" s="142"/>
      <c r="X224" s="142"/>
      <c r="Y224" s="142"/>
      <c r="Z224" s="142"/>
      <c r="AA224" s="142"/>
      <c r="AB224" s="142"/>
      <c r="AC224" s="142"/>
      <c r="AD224" s="143"/>
      <c r="AF224" s="141" t="s">
        <v>1022</v>
      </c>
      <c r="AG224" s="142"/>
      <c r="AH224" s="142"/>
      <c r="AI224" s="142"/>
      <c r="AJ224" s="142"/>
      <c r="AK224" s="142"/>
      <c r="AL224" s="142"/>
      <c r="AM224" s="142"/>
      <c r="AN224" s="142"/>
      <c r="AO224" s="142"/>
      <c r="AP224" s="142"/>
      <c r="AQ224" s="142"/>
      <c r="AR224" s="142"/>
      <c r="AS224" s="143"/>
      <c r="AU224" s="141" t="s">
        <v>1022</v>
      </c>
      <c r="AV224" s="142"/>
      <c r="AW224" s="142"/>
      <c r="AX224" s="142"/>
      <c r="AY224" s="142"/>
      <c r="AZ224" s="142"/>
      <c r="BA224" s="142"/>
      <c r="BB224" s="142"/>
      <c r="BC224" s="142"/>
      <c r="BD224" s="142"/>
      <c r="BE224" s="142"/>
      <c r="BF224" s="142"/>
      <c r="BG224" s="142"/>
      <c r="BH224" s="143"/>
    </row>
    <row r="225" spans="2:60" x14ac:dyDescent="0.25">
      <c r="B225" s="144"/>
      <c r="C225" s="145"/>
      <c r="D225" s="145"/>
      <c r="E225" s="145"/>
      <c r="F225" s="145"/>
      <c r="G225" s="145"/>
      <c r="H225" s="145"/>
      <c r="I225" s="145"/>
      <c r="J225" s="145"/>
      <c r="K225" s="145"/>
      <c r="L225" s="145"/>
      <c r="M225" s="145"/>
      <c r="N225" s="145"/>
      <c r="O225" s="146"/>
      <c r="Q225" s="144"/>
      <c r="R225" s="145"/>
      <c r="S225" s="145"/>
      <c r="T225" s="145"/>
      <c r="U225" s="145"/>
      <c r="V225" s="145"/>
      <c r="W225" s="145"/>
      <c r="X225" s="145"/>
      <c r="Y225" s="145"/>
      <c r="Z225" s="145"/>
      <c r="AA225" s="145"/>
      <c r="AB225" s="145"/>
      <c r="AC225" s="145"/>
      <c r="AD225" s="146"/>
      <c r="AF225" s="144"/>
      <c r="AG225" s="145"/>
      <c r="AH225" s="145"/>
      <c r="AI225" s="145"/>
      <c r="AJ225" s="145"/>
      <c r="AK225" s="145"/>
      <c r="AL225" s="145"/>
      <c r="AM225" s="145"/>
      <c r="AN225" s="145"/>
      <c r="AO225" s="145"/>
      <c r="AP225" s="145"/>
      <c r="AQ225" s="145"/>
      <c r="AR225" s="145"/>
      <c r="AS225" s="146"/>
      <c r="AU225" s="144"/>
      <c r="AV225" s="145"/>
      <c r="AW225" s="145"/>
      <c r="AX225" s="145"/>
      <c r="AY225" s="145"/>
      <c r="AZ225" s="145"/>
      <c r="BA225" s="145"/>
      <c r="BB225" s="145"/>
      <c r="BC225" s="145"/>
      <c r="BD225" s="145"/>
      <c r="BE225" s="145"/>
      <c r="BF225" s="145"/>
      <c r="BG225" s="145"/>
      <c r="BH225" s="146"/>
    </row>
    <row r="228" spans="2:60" x14ac:dyDescent="0.25">
      <c r="B228" s="139" t="s">
        <v>91</v>
      </c>
      <c r="C228" s="139"/>
      <c r="D228" s="139"/>
      <c r="E228" s="139"/>
      <c r="F228" s="139"/>
      <c r="G228" s="139"/>
      <c r="H228" s="139"/>
      <c r="I228" s="139"/>
      <c r="J228" s="139"/>
      <c r="K228" s="139"/>
      <c r="L228" s="139"/>
      <c r="M228" s="139"/>
      <c r="N228" s="139"/>
      <c r="O228" s="139"/>
    </row>
    <row r="229" spans="2:60" x14ac:dyDescent="0.25">
      <c r="B229" s="139"/>
      <c r="C229" s="139"/>
      <c r="D229" s="139"/>
      <c r="E229" s="139"/>
      <c r="F229" s="139"/>
      <c r="G229" s="139"/>
      <c r="H229" s="139"/>
      <c r="I229" s="139"/>
      <c r="J229" s="139"/>
      <c r="K229" s="139"/>
      <c r="L229" s="139"/>
      <c r="M229" s="139"/>
      <c r="N229" s="139"/>
      <c r="O229" s="139"/>
    </row>
    <row r="230" spans="2:60" x14ac:dyDescent="0.25">
      <c r="B230" t="s">
        <v>949</v>
      </c>
    </row>
    <row r="231" spans="2:60" x14ac:dyDescent="0.25">
      <c r="B231" t="s">
        <v>950</v>
      </c>
    </row>
    <row r="233" spans="2:60" x14ac:dyDescent="0.25">
      <c r="B233" s="46" t="s">
        <v>951</v>
      </c>
      <c r="C233" s="46"/>
      <c r="D233" s="46"/>
      <c r="E233" s="46"/>
      <c r="F233" s="46"/>
      <c r="G233" s="46"/>
      <c r="H233" s="46"/>
      <c r="I233" s="46"/>
      <c r="J233" s="46"/>
      <c r="K233" s="46"/>
      <c r="L233" s="46"/>
      <c r="M233" s="46"/>
      <c r="N233" s="46"/>
      <c r="O233" s="46"/>
      <c r="Q233" s="46" t="s">
        <v>952</v>
      </c>
      <c r="R233" s="46"/>
      <c r="S233" s="46"/>
      <c r="T233" s="46"/>
      <c r="U233" s="46"/>
      <c r="V233" s="46"/>
      <c r="W233" s="46"/>
      <c r="X233" s="46"/>
      <c r="Y233" s="46"/>
      <c r="Z233" s="46"/>
      <c r="AA233" s="46"/>
      <c r="AB233" s="46"/>
      <c r="AC233" s="46"/>
      <c r="AD233" s="46"/>
      <c r="AF233" s="161" t="s">
        <v>958</v>
      </c>
      <c r="AG233" s="161"/>
      <c r="AH233" s="161"/>
      <c r="AI233" s="161"/>
      <c r="AJ233" s="161"/>
      <c r="AK233" s="161"/>
      <c r="AL233" s="161"/>
      <c r="AM233" s="161"/>
      <c r="AN233" s="161"/>
      <c r="AO233" s="161"/>
      <c r="AP233" s="161"/>
      <c r="AQ233" s="161"/>
      <c r="AR233" s="161"/>
      <c r="AS233" s="161"/>
      <c r="AU233" s="161" t="s">
        <v>959</v>
      </c>
      <c r="AV233" s="161"/>
      <c r="AW233" s="161"/>
      <c r="AX233" s="161"/>
      <c r="AY233" s="161"/>
      <c r="AZ233" s="161"/>
      <c r="BA233" s="161"/>
      <c r="BB233" s="161"/>
      <c r="BC233" s="161"/>
      <c r="BD233" s="161"/>
      <c r="BE233" s="161"/>
      <c r="BF233" s="161"/>
      <c r="BG233" s="161"/>
      <c r="BH233" s="161"/>
    </row>
    <row r="234" spans="2:60" x14ac:dyDescent="0.25">
      <c r="B234" s="141" t="s">
        <v>953</v>
      </c>
      <c r="C234" s="142"/>
      <c r="D234" s="142"/>
      <c r="E234" s="142"/>
      <c r="F234" s="142"/>
      <c r="G234" s="142"/>
      <c r="H234" s="142"/>
      <c r="I234" s="142"/>
      <c r="J234" s="142"/>
      <c r="K234" s="142"/>
      <c r="L234" s="142"/>
      <c r="M234" s="142"/>
      <c r="N234" s="142"/>
      <c r="O234" s="143"/>
      <c r="Q234" s="141" t="s">
        <v>954</v>
      </c>
      <c r="R234" s="142"/>
      <c r="S234" s="142"/>
      <c r="T234" s="142"/>
      <c r="U234" s="142"/>
      <c r="V234" s="142"/>
      <c r="W234" s="142"/>
      <c r="X234" s="142"/>
      <c r="Y234" s="142"/>
      <c r="Z234" s="142"/>
      <c r="AA234" s="142"/>
      <c r="AB234" s="142"/>
      <c r="AC234" s="142"/>
      <c r="AD234" s="143"/>
      <c r="AF234" s="141" t="s">
        <v>953</v>
      </c>
      <c r="AG234" s="142"/>
      <c r="AH234" s="142"/>
      <c r="AI234" s="142"/>
      <c r="AJ234" s="142"/>
      <c r="AK234" s="142"/>
      <c r="AL234" s="142"/>
      <c r="AM234" s="142"/>
      <c r="AN234" s="142"/>
      <c r="AO234" s="142"/>
      <c r="AP234" s="142"/>
      <c r="AQ234" s="142"/>
      <c r="AR234" s="142"/>
      <c r="AS234" s="143"/>
      <c r="AU234" s="141" t="s">
        <v>954</v>
      </c>
      <c r="AV234" s="142"/>
      <c r="AW234" s="142"/>
      <c r="AX234" s="142"/>
      <c r="AY234" s="142"/>
      <c r="AZ234" s="142"/>
      <c r="BA234" s="142"/>
      <c r="BB234" s="142"/>
      <c r="BC234" s="142"/>
      <c r="BD234" s="142"/>
      <c r="BE234" s="142"/>
      <c r="BF234" s="142"/>
      <c r="BG234" s="142"/>
      <c r="BH234" s="143"/>
    </row>
    <row r="235" spans="2:60" x14ac:dyDescent="0.25">
      <c r="B235" s="144"/>
      <c r="C235" s="145"/>
      <c r="D235" s="145"/>
      <c r="E235" s="145"/>
      <c r="F235" s="145"/>
      <c r="G235" s="145"/>
      <c r="H235" s="145"/>
      <c r="I235" s="145"/>
      <c r="J235" s="145"/>
      <c r="K235" s="145"/>
      <c r="L235" s="145"/>
      <c r="M235" s="145"/>
      <c r="N235" s="145"/>
      <c r="O235" s="146"/>
      <c r="Q235" s="144"/>
      <c r="R235" s="145"/>
      <c r="S235" s="145"/>
      <c r="T235" s="145"/>
      <c r="U235" s="145"/>
      <c r="V235" s="145"/>
      <c r="W235" s="145"/>
      <c r="X235" s="145"/>
      <c r="Y235" s="145"/>
      <c r="Z235" s="145"/>
      <c r="AA235" s="145"/>
      <c r="AB235" s="145"/>
      <c r="AC235" s="145"/>
      <c r="AD235" s="146"/>
      <c r="AF235" s="144"/>
      <c r="AG235" s="145"/>
      <c r="AH235" s="145"/>
      <c r="AI235" s="145"/>
      <c r="AJ235" s="145"/>
      <c r="AK235" s="145"/>
      <c r="AL235" s="145"/>
      <c r="AM235" s="145"/>
      <c r="AN235" s="145"/>
      <c r="AO235" s="145"/>
      <c r="AP235" s="145"/>
      <c r="AQ235" s="145"/>
      <c r="AR235" s="145"/>
      <c r="AS235" s="146"/>
      <c r="AU235" s="144"/>
      <c r="AV235" s="145"/>
      <c r="AW235" s="145"/>
      <c r="AX235" s="145"/>
      <c r="AY235" s="145"/>
      <c r="AZ235" s="145"/>
      <c r="BA235" s="145"/>
      <c r="BB235" s="145"/>
      <c r="BC235" s="145"/>
      <c r="BD235" s="145"/>
      <c r="BE235" s="145"/>
      <c r="BF235" s="145"/>
      <c r="BG235" s="145"/>
      <c r="BH235" s="146"/>
    </row>
    <row r="236" spans="2:60" x14ac:dyDescent="0.25">
      <c r="B236" s="159" t="s">
        <v>13</v>
      </c>
      <c r="C236" s="159"/>
      <c r="D236" s="159" t="s">
        <v>15</v>
      </c>
      <c r="E236" s="159"/>
      <c r="F236" s="159" t="s">
        <v>16</v>
      </c>
      <c r="G236" s="159"/>
      <c r="H236" s="159" t="s">
        <v>19</v>
      </c>
      <c r="I236" s="159"/>
      <c r="J236" s="159" t="s">
        <v>822</v>
      </c>
      <c r="K236" s="159"/>
      <c r="L236" s="159" t="s">
        <v>824</v>
      </c>
      <c r="M236" s="159"/>
      <c r="N236" s="159" t="s">
        <v>826</v>
      </c>
      <c r="O236" s="159"/>
      <c r="Q236" s="159" t="s">
        <v>13</v>
      </c>
      <c r="R236" s="159"/>
      <c r="S236" s="159" t="s">
        <v>15</v>
      </c>
      <c r="T236" s="159"/>
      <c r="U236" s="159" t="s">
        <v>16</v>
      </c>
      <c r="V236" s="159"/>
      <c r="W236" s="159" t="s">
        <v>19</v>
      </c>
      <c r="X236" s="159"/>
      <c r="Y236" s="159" t="s">
        <v>822</v>
      </c>
      <c r="Z236" s="159"/>
      <c r="AA236" s="159" t="s">
        <v>824</v>
      </c>
      <c r="AB236" s="159"/>
      <c r="AC236" s="159" t="s">
        <v>826</v>
      </c>
      <c r="AD236" s="159"/>
      <c r="AF236" s="159" t="s">
        <v>13</v>
      </c>
      <c r="AG236" s="159"/>
      <c r="AH236" s="159" t="s">
        <v>15</v>
      </c>
      <c r="AI236" s="159"/>
      <c r="AJ236" s="159" t="s">
        <v>16</v>
      </c>
      <c r="AK236" s="159"/>
      <c r="AL236" s="159" t="s">
        <v>19</v>
      </c>
      <c r="AM236" s="159"/>
      <c r="AN236" s="159" t="s">
        <v>822</v>
      </c>
      <c r="AO236" s="159"/>
      <c r="AP236" s="159" t="s">
        <v>824</v>
      </c>
      <c r="AQ236" s="159"/>
      <c r="AR236" s="159" t="s">
        <v>826</v>
      </c>
      <c r="AS236" s="159"/>
      <c r="AU236" s="159" t="s">
        <v>13</v>
      </c>
      <c r="AV236" s="159"/>
      <c r="AW236" s="159" t="s">
        <v>15</v>
      </c>
      <c r="AX236" s="159"/>
      <c r="AY236" s="159" t="s">
        <v>16</v>
      </c>
      <c r="AZ236" s="159"/>
      <c r="BA236" s="159" t="s">
        <v>19</v>
      </c>
      <c r="BB236" s="159"/>
      <c r="BC236" s="159" t="s">
        <v>822</v>
      </c>
      <c r="BD236" s="159"/>
      <c r="BE236" s="159" t="s">
        <v>824</v>
      </c>
      <c r="BF236" s="159"/>
      <c r="BG236" s="159" t="s">
        <v>826</v>
      </c>
      <c r="BH236" s="159"/>
    </row>
    <row r="237" spans="2:60" x14ac:dyDescent="0.25">
      <c r="B237" s="157">
        <v>0.1</v>
      </c>
      <c r="C237" s="158"/>
      <c r="D237" s="157">
        <v>0.8</v>
      </c>
      <c r="E237" s="158"/>
      <c r="F237" s="157"/>
      <c r="G237" s="158"/>
      <c r="H237" s="157">
        <v>0.1</v>
      </c>
      <c r="I237" s="158"/>
      <c r="J237" s="157">
        <v>0.15</v>
      </c>
      <c r="K237" s="158"/>
      <c r="L237" s="157">
        <v>0.25</v>
      </c>
      <c r="M237" s="158"/>
      <c r="N237" s="158"/>
      <c r="O237" s="158"/>
      <c r="Q237" s="157">
        <v>0.1</v>
      </c>
      <c r="R237" s="158"/>
      <c r="S237" s="157">
        <v>0.65</v>
      </c>
      <c r="T237" s="158"/>
      <c r="U237" s="157"/>
      <c r="V237" s="158"/>
      <c r="W237" s="158"/>
      <c r="X237" s="158"/>
      <c r="Y237" s="157">
        <v>0.15</v>
      </c>
      <c r="Z237" s="158"/>
      <c r="AA237" s="157">
        <v>0.25</v>
      </c>
      <c r="AB237" s="158"/>
      <c r="AC237" s="158"/>
      <c r="AD237" s="158"/>
      <c r="AF237" s="157">
        <v>0.11</v>
      </c>
      <c r="AG237" s="158"/>
      <c r="AH237" s="157">
        <v>0.92</v>
      </c>
      <c r="AI237" s="158"/>
      <c r="AJ237" s="157"/>
      <c r="AK237" s="158"/>
      <c r="AL237" s="157">
        <v>0.11</v>
      </c>
      <c r="AM237" s="158"/>
      <c r="AN237" s="157">
        <v>0.15</v>
      </c>
      <c r="AO237" s="158"/>
      <c r="AP237" s="157">
        <v>0.25</v>
      </c>
      <c r="AQ237" s="158"/>
      <c r="AR237" s="158"/>
      <c r="AS237" s="158"/>
      <c r="AU237" s="157">
        <v>0.11</v>
      </c>
      <c r="AV237" s="158"/>
      <c r="AW237" s="157">
        <v>0.75</v>
      </c>
      <c r="AX237" s="158"/>
      <c r="AY237" s="157"/>
      <c r="AZ237" s="158"/>
      <c r="BA237" s="158"/>
      <c r="BB237" s="158"/>
      <c r="BC237" s="157">
        <v>0.15</v>
      </c>
      <c r="BD237" s="158"/>
      <c r="BE237" s="157">
        <v>0.25</v>
      </c>
      <c r="BF237" s="158"/>
      <c r="BG237" s="158"/>
      <c r="BH237" s="158"/>
    </row>
    <row r="238" spans="2:60" x14ac:dyDescent="0.25">
      <c r="B238" s="159" t="s">
        <v>14</v>
      </c>
      <c r="C238" s="159"/>
      <c r="D238" s="159" t="s">
        <v>17</v>
      </c>
      <c r="E238" s="159"/>
      <c r="F238" s="159" t="s">
        <v>18</v>
      </c>
      <c r="G238" s="159"/>
      <c r="H238" s="159" t="s">
        <v>20</v>
      </c>
      <c r="I238" s="159"/>
      <c r="J238" s="159" t="s">
        <v>823</v>
      </c>
      <c r="K238" s="159"/>
      <c r="L238" s="159" t="s">
        <v>825</v>
      </c>
      <c r="M238" s="159"/>
      <c r="N238" s="159" t="s">
        <v>827</v>
      </c>
      <c r="O238" s="159"/>
      <c r="Q238" s="159" t="s">
        <v>14</v>
      </c>
      <c r="R238" s="159"/>
      <c r="S238" s="159" t="s">
        <v>17</v>
      </c>
      <c r="T238" s="159"/>
      <c r="U238" s="159" t="s">
        <v>18</v>
      </c>
      <c r="V238" s="159"/>
      <c r="W238" s="159" t="s">
        <v>20</v>
      </c>
      <c r="X238" s="159"/>
      <c r="Y238" s="159" t="s">
        <v>823</v>
      </c>
      <c r="Z238" s="159"/>
      <c r="AA238" s="159" t="s">
        <v>825</v>
      </c>
      <c r="AB238" s="159"/>
      <c r="AC238" s="159" t="s">
        <v>827</v>
      </c>
      <c r="AD238" s="159"/>
      <c r="AF238" s="159" t="s">
        <v>14</v>
      </c>
      <c r="AG238" s="159"/>
      <c r="AH238" s="159" t="s">
        <v>17</v>
      </c>
      <c r="AI238" s="159"/>
      <c r="AJ238" s="159" t="s">
        <v>18</v>
      </c>
      <c r="AK238" s="159"/>
      <c r="AL238" s="159" t="s">
        <v>20</v>
      </c>
      <c r="AM238" s="159"/>
      <c r="AN238" s="159" t="s">
        <v>823</v>
      </c>
      <c r="AO238" s="159"/>
      <c r="AP238" s="159" t="s">
        <v>825</v>
      </c>
      <c r="AQ238" s="159"/>
      <c r="AR238" s="159" t="s">
        <v>827</v>
      </c>
      <c r="AS238" s="159"/>
      <c r="AU238" s="159" t="s">
        <v>14</v>
      </c>
      <c r="AV238" s="159"/>
      <c r="AW238" s="159" t="s">
        <v>17</v>
      </c>
      <c r="AX238" s="159"/>
      <c r="AY238" s="159" t="s">
        <v>18</v>
      </c>
      <c r="AZ238" s="159"/>
      <c r="BA238" s="159" t="s">
        <v>20</v>
      </c>
      <c r="BB238" s="159"/>
      <c r="BC238" s="159" t="s">
        <v>823</v>
      </c>
      <c r="BD238" s="159"/>
      <c r="BE238" s="159" t="s">
        <v>825</v>
      </c>
      <c r="BF238" s="159"/>
      <c r="BG238" s="159" t="s">
        <v>827</v>
      </c>
      <c r="BH238" s="159"/>
    </row>
    <row r="239" spans="2:60" x14ac:dyDescent="0.25">
      <c r="B239" s="157">
        <v>0.1</v>
      </c>
      <c r="C239" s="158"/>
      <c r="D239" s="158"/>
      <c r="E239" s="158"/>
      <c r="F239" s="157"/>
      <c r="G239" s="158"/>
      <c r="H239" s="158"/>
      <c r="I239" s="158"/>
      <c r="J239" s="157">
        <v>0.15</v>
      </c>
      <c r="K239" s="158"/>
      <c r="L239" s="157">
        <v>0.45</v>
      </c>
      <c r="M239" s="158"/>
      <c r="N239" s="158"/>
      <c r="O239" s="158"/>
      <c r="Q239" s="157">
        <v>0.1</v>
      </c>
      <c r="R239" s="158"/>
      <c r="S239" s="157">
        <v>0.45</v>
      </c>
      <c r="T239" s="158"/>
      <c r="U239" s="157"/>
      <c r="V239" s="158"/>
      <c r="W239" s="158"/>
      <c r="X239" s="158"/>
      <c r="Y239" s="157">
        <v>0.15</v>
      </c>
      <c r="Z239" s="158"/>
      <c r="AA239" s="157">
        <v>0.45</v>
      </c>
      <c r="AB239" s="158"/>
      <c r="AC239" s="158"/>
      <c r="AD239" s="158"/>
      <c r="AF239" s="157">
        <v>0.11</v>
      </c>
      <c r="AG239" s="158"/>
      <c r="AH239" s="158"/>
      <c r="AI239" s="158"/>
      <c r="AJ239" s="157"/>
      <c r="AK239" s="158"/>
      <c r="AL239" s="158"/>
      <c r="AM239" s="158"/>
      <c r="AN239" s="157">
        <v>0.15</v>
      </c>
      <c r="AO239" s="158"/>
      <c r="AP239" s="157">
        <v>0.52</v>
      </c>
      <c r="AQ239" s="158"/>
      <c r="AR239" s="158"/>
      <c r="AS239" s="158"/>
      <c r="AU239" s="157">
        <v>0.11</v>
      </c>
      <c r="AV239" s="158"/>
      <c r="AW239" s="157">
        <v>0.52</v>
      </c>
      <c r="AX239" s="158"/>
      <c r="AY239" s="157"/>
      <c r="AZ239" s="158"/>
      <c r="BA239" s="158"/>
      <c r="BB239" s="158"/>
      <c r="BC239" s="157">
        <v>0.15</v>
      </c>
      <c r="BD239" s="158"/>
      <c r="BE239" s="157">
        <v>0.45</v>
      </c>
      <c r="BF239" s="158"/>
      <c r="BG239" s="158"/>
      <c r="BH239" s="158"/>
    </row>
    <row r="240" spans="2:60" x14ac:dyDescent="0.25">
      <c r="B240" s="154" t="s">
        <v>828</v>
      </c>
      <c r="C240" s="154"/>
      <c r="D240" s="154"/>
      <c r="E240" s="154"/>
      <c r="F240" s="155" t="s">
        <v>832</v>
      </c>
      <c r="G240" s="156"/>
      <c r="H240" s="156"/>
      <c r="I240" s="156"/>
      <c r="J240" s="156"/>
      <c r="K240" s="156"/>
      <c r="L240" s="156"/>
      <c r="M240" s="156"/>
      <c r="N240" s="156"/>
      <c r="O240" s="156"/>
      <c r="Q240" s="154" t="s">
        <v>828</v>
      </c>
      <c r="R240" s="154"/>
      <c r="S240" s="154"/>
      <c r="T240" s="154"/>
      <c r="U240" s="155" t="s">
        <v>832</v>
      </c>
      <c r="V240" s="156"/>
      <c r="W240" s="156"/>
      <c r="X240" s="156"/>
      <c r="Y240" s="156"/>
      <c r="Z240" s="156"/>
      <c r="AA240" s="156"/>
      <c r="AB240" s="156"/>
      <c r="AC240" s="156"/>
      <c r="AD240" s="156"/>
      <c r="AF240" s="154" t="s">
        <v>828</v>
      </c>
      <c r="AG240" s="154"/>
      <c r="AH240" s="154"/>
      <c r="AI240" s="154"/>
      <c r="AJ240" s="155" t="s">
        <v>832</v>
      </c>
      <c r="AK240" s="156"/>
      <c r="AL240" s="156"/>
      <c r="AM240" s="156"/>
      <c r="AN240" s="156"/>
      <c r="AO240" s="156"/>
      <c r="AP240" s="156"/>
      <c r="AQ240" s="156"/>
      <c r="AR240" s="156"/>
      <c r="AS240" s="156"/>
      <c r="AU240" s="154" t="s">
        <v>828</v>
      </c>
      <c r="AV240" s="154"/>
      <c r="AW240" s="154"/>
      <c r="AX240" s="154"/>
      <c r="AY240" s="155" t="s">
        <v>832</v>
      </c>
      <c r="AZ240" s="156"/>
      <c r="BA240" s="156"/>
      <c r="BB240" s="156"/>
      <c r="BC240" s="156"/>
      <c r="BD240" s="156"/>
      <c r="BE240" s="156"/>
      <c r="BF240" s="156"/>
      <c r="BG240" s="156"/>
      <c r="BH240" s="156"/>
    </row>
    <row r="241" spans="2:60" x14ac:dyDescent="0.25">
      <c r="B241" s="148" t="s">
        <v>829</v>
      </c>
      <c r="C241" s="148"/>
      <c r="D241" s="148"/>
      <c r="E241" s="148"/>
      <c r="F241" s="149" t="s">
        <v>955</v>
      </c>
      <c r="G241" s="150"/>
      <c r="H241" s="150"/>
      <c r="I241" s="150"/>
      <c r="J241" s="150"/>
      <c r="K241" s="150"/>
      <c r="L241" s="150"/>
      <c r="M241" s="150"/>
      <c r="N241" s="150"/>
      <c r="O241" s="150"/>
      <c r="Q241" s="148" t="s">
        <v>829</v>
      </c>
      <c r="R241" s="148"/>
      <c r="S241" s="148"/>
      <c r="T241" s="148"/>
      <c r="U241" s="149" t="s">
        <v>956</v>
      </c>
      <c r="V241" s="150"/>
      <c r="W241" s="150"/>
      <c r="X241" s="150"/>
      <c r="Y241" s="150"/>
      <c r="Z241" s="150"/>
      <c r="AA241" s="150"/>
      <c r="AB241" s="150"/>
      <c r="AC241" s="150"/>
      <c r="AD241" s="150"/>
      <c r="AF241" s="148" t="s">
        <v>829</v>
      </c>
      <c r="AG241" s="148"/>
      <c r="AH241" s="148"/>
      <c r="AI241" s="148"/>
      <c r="AJ241" s="149" t="s">
        <v>955</v>
      </c>
      <c r="AK241" s="150"/>
      <c r="AL241" s="150"/>
      <c r="AM241" s="150"/>
      <c r="AN241" s="150"/>
      <c r="AO241" s="150"/>
      <c r="AP241" s="150"/>
      <c r="AQ241" s="150"/>
      <c r="AR241" s="150"/>
      <c r="AS241" s="150"/>
      <c r="AU241" s="148" t="s">
        <v>829</v>
      </c>
      <c r="AV241" s="148"/>
      <c r="AW241" s="148"/>
      <c r="AX241" s="148"/>
      <c r="AY241" s="149" t="s">
        <v>956</v>
      </c>
      <c r="AZ241" s="150"/>
      <c r="BA241" s="150"/>
      <c r="BB241" s="150"/>
      <c r="BC241" s="150"/>
      <c r="BD241" s="150"/>
      <c r="BE241" s="150"/>
      <c r="BF241" s="150"/>
      <c r="BG241" s="150"/>
      <c r="BH241" s="150"/>
    </row>
    <row r="242" spans="2:60" x14ac:dyDescent="0.25">
      <c r="B242" s="154" t="s">
        <v>830</v>
      </c>
      <c r="C242" s="154"/>
      <c r="D242" s="154"/>
      <c r="E242" s="154"/>
      <c r="F242" s="155" t="s">
        <v>955</v>
      </c>
      <c r="G242" s="156"/>
      <c r="H242" s="156"/>
      <c r="I242" s="156"/>
      <c r="J242" s="156"/>
      <c r="K242" s="156"/>
      <c r="L242" s="156"/>
      <c r="M242" s="156"/>
      <c r="N242" s="156"/>
      <c r="O242" s="156"/>
      <c r="Q242" s="154" t="s">
        <v>830</v>
      </c>
      <c r="R242" s="154"/>
      <c r="S242" s="154"/>
      <c r="T242" s="154"/>
      <c r="U242" s="155" t="s">
        <v>956</v>
      </c>
      <c r="V242" s="156"/>
      <c r="W242" s="156"/>
      <c r="X242" s="156"/>
      <c r="Y242" s="156"/>
      <c r="Z242" s="156"/>
      <c r="AA242" s="156"/>
      <c r="AB242" s="156"/>
      <c r="AC242" s="156"/>
      <c r="AD242" s="156"/>
      <c r="AF242" s="154" t="s">
        <v>830</v>
      </c>
      <c r="AG242" s="154"/>
      <c r="AH242" s="154"/>
      <c r="AI242" s="154"/>
      <c r="AJ242" s="155" t="s">
        <v>955</v>
      </c>
      <c r="AK242" s="156"/>
      <c r="AL242" s="156"/>
      <c r="AM242" s="156"/>
      <c r="AN242" s="156"/>
      <c r="AO242" s="156"/>
      <c r="AP242" s="156"/>
      <c r="AQ242" s="156"/>
      <c r="AR242" s="156"/>
      <c r="AS242" s="156"/>
      <c r="AU242" s="154" t="s">
        <v>830</v>
      </c>
      <c r="AV242" s="154"/>
      <c r="AW242" s="154"/>
      <c r="AX242" s="154"/>
      <c r="AY242" s="155" t="s">
        <v>956</v>
      </c>
      <c r="AZ242" s="156"/>
      <c r="BA242" s="156"/>
      <c r="BB242" s="156"/>
      <c r="BC242" s="156"/>
      <c r="BD242" s="156"/>
      <c r="BE242" s="156"/>
      <c r="BF242" s="156"/>
      <c r="BG242" s="156"/>
      <c r="BH242" s="156"/>
    </row>
    <row r="243" spans="2:60" x14ac:dyDescent="0.25">
      <c r="B243" s="148" t="s">
        <v>831</v>
      </c>
      <c r="C243" s="148"/>
      <c r="D243" s="148"/>
      <c r="E243" s="148"/>
      <c r="F243" s="149" t="s">
        <v>955</v>
      </c>
      <c r="G243" s="150"/>
      <c r="H243" s="150"/>
      <c r="I243" s="150"/>
      <c r="J243" s="150"/>
      <c r="K243" s="150"/>
      <c r="L243" s="150"/>
      <c r="M243" s="150"/>
      <c r="N243" s="150"/>
      <c r="O243" s="150"/>
      <c r="Q243" s="148" t="s">
        <v>831</v>
      </c>
      <c r="R243" s="148"/>
      <c r="S243" s="148"/>
      <c r="T243" s="148"/>
      <c r="U243" s="149" t="s">
        <v>956</v>
      </c>
      <c r="V243" s="150"/>
      <c r="W243" s="150"/>
      <c r="X243" s="150"/>
      <c r="Y243" s="150"/>
      <c r="Z243" s="150"/>
      <c r="AA243" s="150"/>
      <c r="AB243" s="150"/>
      <c r="AC243" s="150"/>
      <c r="AD243" s="150"/>
      <c r="AF243" s="148" t="s">
        <v>831</v>
      </c>
      <c r="AG243" s="148"/>
      <c r="AH243" s="148"/>
      <c r="AI243" s="148"/>
      <c r="AJ243" s="149" t="s">
        <v>955</v>
      </c>
      <c r="AK243" s="150"/>
      <c r="AL243" s="150"/>
      <c r="AM243" s="150"/>
      <c r="AN243" s="150"/>
      <c r="AO243" s="150"/>
      <c r="AP243" s="150"/>
      <c r="AQ243" s="150"/>
      <c r="AR243" s="150"/>
      <c r="AS243" s="150"/>
      <c r="AU243" s="148" t="s">
        <v>831</v>
      </c>
      <c r="AV243" s="148"/>
      <c r="AW243" s="148"/>
      <c r="AX243" s="148"/>
      <c r="AY243" s="149" t="s">
        <v>956</v>
      </c>
      <c r="AZ243" s="150"/>
      <c r="BA243" s="150"/>
      <c r="BB243" s="150"/>
      <c r="BC243" s="150"/>
      <c r="BD243" s="150"/>
      <c r="BE243" s="150"/>
      <c r="BF243" s="150"/>
      <c r="BG243" s="150"/>
      <c r="BH243" s="150"/>
    </row>
    <row r="244" spans="2:60" x14ac:dyDescent="0.25">
      <c r="B244" s="141" t="s">
        <v>960</v>
      </c>
      <c r="C244" s="142"/>
      <c r="D244" s="142"/>
      <c r="E244" s="142"/>
      <c r="F244" s="142"/>
      <c r="G244" s="142"/>
      <c r="H244" s="142"/>
      <c r="I244" s="142"/>
      <c r="J244" s="142"/>
      <c r="K244" s="142"/>
      <c r="L244" s="142"/>
      <c r="M244" s="142"/>
      <c r="N244" s="142"/>
      <c r="O244" s="143"/>
      <c r="Q244" s="141" t="s">
        <v>961</v>
      </c>
      <c r="R244" s="142"/>
      <c r="S244" s="142"/>
      <c r="T244" s="142"/>
      <c r="U244" s="142"/>
      <c r="V244" s="142"/>
      <c r="W244" s="142"/>
      <c r="X244" s="142"/>
      <c r="Y244" s="142"/>
      <c r="Z244" s="142"/>
      <c r="AA244" s="142"/>
      <c r="AB244" s="142"/>
      <c r="AC244" s="142"/>
      <c r="AD244" s="143"/>
      <c r="AF244" s="141" t="s">
        <v>962</v>
      </c>
      <c r="AG244" s="142"/>
      <c r="AH244" s="142"/>
      <c r="AI244" s="142"/>
      <c r="AJ244" s="142"/>
      <c r="AK244" s="142"/>
      <c r="AL244" s="142"/>
      <c r="AM244" s="142"/>
      <c r="AN244" s="142"/>
      <c r="AO244" s="142"/>
      <c r="AP244" s="142"/>
      <c r="AQ244" s="142"/>
      <c r="AR244" s="142"/>
      <c r="AS244" s="143"/>
      <c r="AU244" s="141" t="s">
        <v>963</v>
      </c>
      <c r="AV244" s="142"/>
      <c r="AW244" s="142"/>
      <c r="AX244" s="142"/>
      <c r="AY244" s="142"/>
      <c r="AZ244" s="142"/>
      <c r="BA244" s="142"/>
      <c r="BB244" s="142"/>
      <c r="BC244" s="142"/>
      <c r="BD244" s="142"/>
      <c r="BE244" s="142"/>
      <c r="BF244" s="142"/>
      <c r="BG244" s="142"/>
      <c r="BH244" s="143"/>
    </row>
    <row r="245" spans="2:60" x14ac:dyDescent="0.25">
      <c r="B245" s="151"/>
      <c r="C245" s="152"/>
      <c r="D245" s="152"/>
      <c r="E245" s="152"/>
      <c r="F245" s="152"/>
      <c r="G245" s="152"/>
      <c r="H245" s="152"/>
      <c r="I245" s="152"/>
      <c r="J245" s="152"/>
      <c r="K245" s="152"/>
      <c r="L245" s="152"/>
      <c r="M245" s="152"/>
      <c r="N245" s="152"/>
      <c r="O245" s="153"/>
      <c r="Q245" s="151"/>
      <c r="R245" s="152"/>
      <c r="S245" s="152"/>
      <c r="T245" s="152"/>
      <c r="U245" s="152"/>
      <c r="V245" s="152"/>
      <c r="W245" s="152"/>
      <c r="X245" s="152"/>
      <c r="Y245" s="152"/>
      <c r="Z245" s="152"/>
      <c r="AA245" s="152"/>
      <c r="AB245" s="152"/>
      <c r="AC245" s="152"/>
      <c r="AD245" s="153"/>
      <c r="AF245" s="151"/>
      <c r="AG245" s="152"/>
      <c r="AH245" s="152"/>
      <c r="AI245" s="152"/>
      <c r="AJ245" s="152"/>
      <c r="AK245" s="152"/>
      <c r="AL245" s="152"/>
      <c r="AM245" s="152"/>
      <c r="AN245" s="152"/>
      <c r="AO245" s="152"/>
      <c r="AP245" s="152"/>
      <c r="AQ245" s="152"/>
      <c r="AR245" s="152"/>
      <c r="AS245" s="153"/>
      <c r="AU245" s="151"/>
      <c r="AV245" s="152"/>
      <c r="AW245" s="152"/>
      <c r="AX245" s="152"/>
      <c r="AY245" s="152"/>
      <c r="AZ245" s="152"/>
      <c r="BA245" s="152"/>
      <c r="BB245" s="152"/>
      <c r="BC245" s="152"/>
      <c r="BD245" s="152"/>
      <c r="BE245" s="152"/>
      <c r="BF245" s="152"/>
      <c r="BG245" s="152"/>
      <c r="BH245" s="153"/>
    </row>
    <row r="246" spans="2:60" x14ac:dyDescent="0.25">
      <c r="B246" s="151"/>
      <c r="C246" s="152"/>
      <c r="D246" s="152"/>
      <c r="E246" s="152"/>
      <c r="F246" s="152"/>
      <c r="G246" s="152"/>
      <c r="H246" s="152"/>
      <c r="I246" s="152"/>
      <c r="J246" s="152"/>
      <c r="K246" s="152"/>
      <c r="L246" s="152"/>
      <c r="M246" s="152"/>
      <c r="N246" s="152"/>
      <c r="O246" s="153"/>
      <c r="Q246" s="151"/>
      <c r="R246" s="152"/>
      <c r="S246" s="152"/>
      <c r="T246" s="152"/>
      <c r="U246" s="152"/>
      <c r="V246" s="152"/>
      <c r="W246" s="152"/>
      <c r="X246" s="152"/>
      <c r="Y246" s="152"/>
      <c r="Z246" s="152"/>
      <c r="AA246" s="152"/>
      <c r="AB246" s="152"/>
      <c r="AC246" s="152"/>
      <c r="AD246" s="153"/>
      <c r="AF246" s="151"/>
      <c r="AG246" s="152"/>
      <c r="AH246" s="152"/>
      <c r="AI246" s="152"/>
      <c r="AJ246" s="152"/>
      <c r="AK246" s="152"/>
      <c r="AL246" s="152"/>
      <c r="AM246" s="152"/>
      <c r="AN246" s="152"/>
      <c r="AO246" s="152"/>
      <c r="AP246" s="152"/>
      <c r="AQ246" s="152"/>
      <c r="AR246" s="152"/>
      <c r="AS246" s="153"/>
      <c r="AU246" s="151"/>
      <c r="AV246" s="152"/>
      <c r="AW246" s="152"/>
      <c r="AX246" s="152"/>
      <c r="AY246" s="152"/>
      <c r="AZ246" s="152"/>
      <c r="BA246" s="152"/>
      <c r="BB246" s="152"/>
      <c r="BC246" s="152"/>
      <c r="BD246" s="152"/>
      <c r="BE246" s="152"/>
      <c r="BF246" s="152"/>
      <c r="BG246" s="152"/>
      <c r="BH246" s="153"/>
    </row>
    <row r="247" spans="2:60" x14ac:dyDescent="0.25">
      <c r="B247" s="151"/>
      <c r="C247" s="152"/>
      <c r="D247" s="152"/>
      <c r="E247" s="152"/>
      <c r="F247" s="152"/>
      <c r="G247" s="152"/>
      <c r="H247" s="152"/>
      <c r="I247" s="152"/>
      <c r="J247" s="152"/>
      <c r="K247" s="152"/>
      <c r="L247" s="152"/>
      <c r="M247" s="152"/>
      <c r="N247" s="152"/>
      <c r="O247" s="153"/>
      <c r="Q247" s="151"/>
      <c r="R247" s="152"/>
      <c r="S247" s="152"/>
      <c r="T247" s="152"/>
      <c r="U247" s="152"/>
      <c r="V247" s="152"/>
      <c r="W247" s="152"/>
      <c r="X247" s="152"/>
      <c r="Y247" s="152"/>
      <c r="Z247" s="152"/>
      <c r="AA247" s="152"/>
      <c r="AB247" s="152"/>
      <c r="AC247" s="152"/>
      <c r="AD247" s="153"/>
      <c r="AF247" s="151"/>
      <c r="AG247" s="152"/>
      <c r="AH247" s="152"/>
      <c r="AI247" s="152"/>
      <c r="AJ247" s="152"/>
      <c r="AK247" s="152"/>
      <c r="AL247" s="152"/>
      <c r="AM247" s="152"/>
      <c r="AN247" s="152"/>
      <c r="AO247" s="152"/>
      <c r="AP247" s="152"/>
      <c r="AQ247" s="152"/>
      <c r="AR247" s="152"/>
      <c r="AS247" s="153"/>
      <c r="AU247" s="151"/>
      <c r="AV247" s="152"/>
      <c r="AW247" s="152"/>
      <c r="AX247" s="152"/>
      <c r="AY247" s="152"/>
      <c r="AZ247" s="152"/>
      <c r="BA247" s="152"/>
      <c r="BB247" s="152"/>
      <c r="BC247" s="152"/>
      <c r="BD247" s="152"/>
      <c r="BE247" s="152"/>
      <c r="BF247" s="152"/>
      <c r="BG247" s="152"/>
      <c r="BH247" s="153"/>
    </row>
    <row r="248" spans="2:60" x14ac:dyDescent="0.25">
      <c r="B248" s="151"/>
      <c r="C248" s="152"/>
      <c r="D248" s="152"/>
      <c r="E248" s="152"/>
      <c r="F248" s="152"/>
      <c r="G248" s="152"/>
      <c r="H248" s="152"/>
      <c r="I248" s="152"/>
      <c r="J248" s="152"/>
      <c r="K248" s="152"/>
      <c r="L248" s="152"/>
      <c r="M248" s="152"/>
      <c r="N248" s="152"/>
      <c r="O248" s="153"/>
      <c r="Q248" s="151"/>
      <c r="R248" s="152"/>
      <c r="S248" s="152"/>
      <c r="T248" s="152"/>
      <c r="U248" s="152"/>
      <c r="V248" s="152"/>
      <c r="W248" s="152"/>
      <c r="X248" s="152"/>
      <c r="Y248" s="152"/>
      <c r="Z248" s="152"/>
      <c r="AA248" s="152"/>
      <c r="AB248" s="152"/>
      <c r="AC248" s="152"/>
      <c r="AD248" s="153"/>
      <c r="AF248" s="151"/>
      <c r="AG248" s="152"/>
      <c r="AH248" s="152"/>
      <c r="AI248" s="152"/>
      <c r="AJ248" s="152"/>
      <c r="AK248" s="152"/>
      <c r="AL248" s="152"/>
      <c r="AM248" s="152"/>
      <c r="AN248" s="152"/>
      <c r="AO248" s="152"/>
      <c r="AP248" s="152"/>
      <c r="AQ248" s="152"/>
      <c r="AR248" s="152"/>
      <c r="AS248" s="153"/>
      <c r="AU248" s="151"/>
      <c r="AV248" s="152"/>
      <c r="AW248" s="152"/>
      <c r="AX248" s="152"/>
      <c r="AY248" s="152"/>
      <c r="AZ248" s="152"/>
      <c r="BA248" s="152"/>
      <c r="BB248" s="152"/>
      <c r="BC248" s="152"/>
      <c r="BD248" s="152"/>
      <c r="BE248" s="152"/>
      <c r="BF248" s="152"/>
      <c r="BG248" s="152"/>
      <c r="BH248" s="153"/>
    </row>
    <row r="249" spans="2:60" x14ac:dyDescent="0.25">
      <c r="B249" s="151"/>
      <c r="C249" s="152"/>
      <c r="D249" s="152"/>
      <c r="E249" s="152"/>
      <c r="F249" s="152"/>
      <c r="G249" s="152"/>
      <c r="H249" s="152"/>
      <c r="I249" s="152"/>
      <c r="J249" s="152"/>
      <c r="K249" s="152"/>
      <c r="L249" s="152"/>
      <c r="M249" s="152"/>
      <c r="N249" s="152"/>
      <c r="O249" s="153"/>
      <c r="Q249" s="151"/>
      <c r="R249" s="152"/>
      <c r="S249" s="152"/>
      <c r="T249" s="152"/>
      <c r="U249" s="152"/>
      <c r="V249" s="152"/>
      <c r="W249" s="152"/>
      <c r="X249" s="152"/>
      <c r="Y249" s="152"/>
      <c r="Z249" s="152"/>
      <c r="AA249" s="152"/>
      <c r="AB249" s="152"/>
      <c r="AC249" s="152"/>
      <c r="AD249" s="153"/>
      <c r="AF249" s="151"/>
      <c r="AG249" s="152"/>
      <c r="AH249" s="152"/>
      <c r="AI249" s="152"/>
      <c r="AJ249" s="152"/>
      <c r="AK249" s="152"/>
      <c r="AL249" s="152"/>
      <c r="AM249" s="152"/>
      <c r="AN249" s="152"/>
      <c r="AO249" s="152"/>
      <c r="AP249" s="152"/>
      <c r="AQ249" s="152"/>
      <c r="AR249" s="152"/>
      <c r="AS249" s="153"/>
      <c r="AU249" s="151"/>
      <c r="AV249" s="152"/>
      <c r="AW249" s="152"/>
      <c r="AX249" s="152"/>
      <c r="AY249" s="152"/>
      <c r="AZ249" s="152"/>
      <c r="BA249" s="152"/>
      <c r="BB249" s="152"/>
      <c r="BC249" s="152"/>
      <c r="BD249" s="152"/>
      <c r="BE249" s="152"/>
      <c r="BF249" s="152"/>
      <c r="BG249" s="152"/>
      <c r="BH249" s="153"/>
    </row>
    <row r="250" spans="2:60" x14ac:dyDescent="0.25">
      <c r="B250" s="151"/>
      <c r="C250" s="152"/>
      <c r="D250" s="152"/>
      <c r="E250" s="152"/>
      <c r="F250" s="152"/>
      <c r="G250" s="152"/>
      <c r="H250" s="152"/>
      <c r="I250" s="152"/>
      <c r="J250" s="152"/>
      <c r="K250" s="152"/>
      <c r="L250" s="152"/>
      <c r="M250" s="152"/>
      <c r="N250" s="152"/>
      <c r="O250" s="153"/>
      <c r="Q250" s="151"/>
      <c r="R250" s="152"/>
      <c r="S250" s="152"/>
      <c r="T250" s="152"/>
      <c r="U250" s="152"/>
      <c r="V250" s="152"/>
      <c r="W250" s="152"/>
      <c r="X250" s="152"/>
      <c r="Y250" s="152"/>
      <c r="Z250" s="152"/>
      <c r="AA250" s="152"/>
      <c r="AB250" s="152"/>
      <c r="AC250" s="152"/>
      <c r="AD250" s="153"/>
      <c r="AF250" s="151"/>
      <c r="AG250" s="152"/>
      <c r="AH250" s="152"/>
      <c r="AI250" s="152"/>
      <c r="AJ250" s="152"/>
      <c r="AK250" s="152"/>
      <c r="AL250" s="152"/>
      <c r="AM250" s="152"/>
      <c r="AN250" s="152"/>
      <c r="AO250" s="152"/>
      <c r="AP250" s="152"/>
      <c r="AQ250" s="152"/>
      <c r="AR250" s="152"/>
      <c r="AS250" s="153"/>
      <c r="AU250" s="151"/>
      <c r="AV250" s="152"/>
      <c r="AW250" s="152"/>
      <c r="AX250" s="152"/>
      <c r="AY250" s="152"/>
      <c r="AZ250" s="152"/>
      <c r="BA250" s="152"/>
      <c r="BB250" s="152"/>
      <c r="BC250" s="152"/>
      <c r="BD250" s="152"/>
      <c r="BE250" s="152"/>
      <c r="BF250" s="152"/>
      <c r="BG250" s="152"/>
      <c r="BH250" s="153"/>
    </row>
    <row r="251" spans="2:60" x14ac:dyDescent="0.25">
      <c r="B251" s="151"/>
      <c r="C251" s="152"/>
      <c r="D251" s="152"/>
      <c r="E251" s="152"/>
      <c r="F251" s="152"/>
      <c r="G251" s="152"/>
      <c r="H251" s="152"/>
      <c r="I251" s="152"/>
      <c r="J251" s="152"/>
      <c r="K251" s="152"/>
      <c r="L251" s="152"/>
      <c r="M251" s="152"/>
      <c r="N251" s="152"/>
      <c r="O251" s="153"/>
      <c r="Q251" s="151"/>
      <c r="R251" s="152"/>
      <c r="S251" s="152"/>
      <c r="T251" s="152"/>
      <c r="U251" s="152"/>
      <c r="V251" s="152"/>
      <c r="W251" s="152"/>
      <c r="X251" s="152"/>
      <c r="Y251" s="152"/>
      <c r="Z251" s="152"/>
      <c r="AA251" s="152"/>
      <c r="AB251" s="152"/>
      <c r="AC251" s="152"/>
      <c r="AD251" s="153"/>
      <c r="AF251" s="151"/>
      <c r="AG251" s="152"/>
      <c r="AH251" s="152"/>
      <c r="AI251" s="152"/>
      <c r="AJ251" s="152"/>
      <c r="AK251" s="152"/>
      <c r="AL251" s="152"/>
      <c r="AM251" s="152"/>
      <c r="AN251" s="152"/>
      <c r="AO251" s="152"/>
      <c r="AP251" s="152"/>
      <c r="AQ251" s="152"/>
      <c r="AR251" s="152"/>
      <c r="AS251" s="153"/>
      <c r="AU251" s="151"/>
      <c r="AV251" s="152"/>
      <c r="AW251" s="152"/>
      <c r="AX251" s="152"/>
      <c r="AY251" s="152"/>
      <c r="AZ251" s="152"/>
      <c r="BA251" s="152"/>
      <c r="BB251" s="152"/>
      <c r="BC251" s="152"/>
      <c r="BD251" s="152"/>
      <c r="BE251" s="152"/>
      <c r="BF251" s="152"/>
      <c r="BG251" s="152"/>
      <c r="BH251" s="153"/>
    </row>
    <row r="252" spans="2:60" x14ac:dyDescent="0.25">
      <c r="B252" s="144"/>
      <c r="C252" s="145"/>
      <c r="D252" s="145"/>
      <c r="E252" s="145"/>
      <c r="F252" s="145"/>
      <c r="G252" s="145"/>
      <c r="H252" s="145"/>
      <c r="I252" s="145"/>
      <c r="J252" s="145"/>
      <c r="K252" s="145"/>
      <c r="L252" s="145"/>
      <c r="M252" s="145"/>
      <c r="N252" s="145"/>
      <c r="O252" s="146"/>
      <c r="Q252" s="144"/>
      <c r="R252" s="145"/>
      <c r="S252" s="145"/>
      <c r="T252" s="145"/>
      <c r="U252" s="145"/>
      <c r="V252" s="145"/>
      <c r="W252" s="145"/>
      <c r="X252" s="145"/>
      <c r="Y252" s="145"/>
      <c r="Z252" s="145"/>
      <c r="AA252" s="145"/>
      <c r="AB252" s="145"/>
      <c r="AC252" s="145"/>
      <c r="AD252" s="146"/>
      <c r="AF252" s="144"/>
      <c r="AG252" s="145"/>
      <c r="AH252" s="145"/>
      <c r="AI252" s="145"/>
      <c r="AJ252" s="145"/>
      <c r="AK252" s="145"/>
      <c r="AL252" s="145"/>
      <c r="AM252" s="145"/>
      <c r="AN252" s="145"/>
      <c r="AO252" s="145"/>
      <c r="AP252" s="145"/>
      <c r="AQ252" s="145"/>
      <c r="AR252" s="145"/>
      <c r="AS252" s="146"/>
      <c r="AU252" s="144"/>
      <c r="AV252" s="145"/>
      <c r="AW252" s="145"/>
      <c r="AX252" s="145"/>
      <c r="AY252" s="145"/>
      <c r="AZ252" s="145"/>
      <c r="BA252" s="145"/>
      <c r="BB252" s="145"/>
      <c r="BC252" s="145"/>
      <c r="BD252" s="145"/>
      <c r="BE252" s="145"/>
      <c r="BF252" s="145"/>
      <c r="BG252" s="145"/>
      <c r="BH252" s="146"/>
    </row>
    <row r="253" spans="2:60" x14ac:dyDescent="0.25">
      <c r="B253" s="141" t="s">
        <v>957</v>
      </c>
      <c r="C253" s="142"/>
      <c r="D253" s="142"/>
      <c r="E253" s="142"/>
      <c r="F253" s="142"/>
      <c r="G253" s="142"/>
      <c r="H253" s="142"/>
      <c r="I253" s="142"/>
      <c r="J253" s="142"/>
      <c r="K253" s="142"/>
      <c r="L253" s="142"/>
      <c r="M253" s="142"/>
      <c r="N253" s="142"/>
      <c r="O253" s="143"/>
      <c r="Q253" s="141" t="s">
        <v>957</v>
      </c>
      <c r="R253" s="142"/>
      <c r="S253" s="142"/>
      <c r="T253" s="142"/>
      <c r="U253" s="142"/>
      <c r="V253" s="142"/>
      <c r="W253" s="142"/>
      <c r="X253" s="142"/>
      <c r="Y253" s="142"/>
      <c r="Z253" s="142"/>
      <c r="AA253" s="142"/>
      <c r="AB253" s="142"/>
      <c r="AC253" s="142"/>
      <c r="AD253" s="143"/>
      <c r="AF253" s="141" t="s">
        <v>957</v>
      </c>
      <c r="AG253" s="142"/>
      <c r="AH253" s="142"/>
      <c r="AI253" s="142"/>
      <c r="AJ253" s="142"/>
      <c r="AK253" s="142"/>
      <c r="AL253" s="142"/>
      <c r="AM253" s="142"/>
      <c r="AN253" s="142"/>
      <c r="AO253" s="142"/>
      <c r="AP253" s="142"/>
      <c r="AQ253" s="142"/>
      <c r="AR253" s="142"/>
      <c r="AS253" s="143"/>
      <c r="AU253" s="141" t="s">
        <v>957</v>
      </c>
      <c r="AV253" s="142"/>
      <c r="AW253" s="142"/>
      <c r="AX253" s="142"/>
      <c r="AY253" s="142"/>
      <c r="AZ253" s="142"/>
      <c r="BA253" s="142"/>
      <c r="BB253" s="142"/>
      <c r="BC253" s="142"/>
      <c r="BD253" s="142"/>
      <c r="BE253" s="142"/>
      <c r="BF253" s="142"/>
      <c r="BG253" s="142"/>
      <c r="BH253" s="143"/>
    </row>
    <row r="254" spans="2:60" x14ac:dyDescent="0.25">
      <c r="B254" s="144"/>
      <c r="C254" s="145"/>
      <c r="D254" s="145"/>
      <c r="E254" s="145"/>
      <c r="F254" s="145"/>
      <c r="G254" s="145"/>
      <c r="H254" s="145"/>
      <c r="I254" s="145"/>
      <c r="J254" s="145"/>
      <c r="K254" s="145"/>
      <c r="L254" s="145"/>
      <c r="M254" s="145"/>
      <c r="N254" s="145"/>
      <c r="O254" s="146"/>
      <c r="Q254" s="144"/>
      <c r="R254" s="145"/>
      <c r="S254" s="145"/>
      <c r="T254" s="145"/>
      <c r="U254" s="145"/>
      <c r="V254" s="145"/>
      <c r="W254" s="145"/>
      <c r="X254" s="145"/>
      <c r="Y254" s="145"/>
      <c r="Z254" s="145"/>
      <c r="AA254" s="145"/>
      <c r="AB254" s="145"/>
      <c r="AC254" s="145"/>
      <c r="AD254" s="146"/>
      <c r="AF254" s="144"/>
      <c r="AG254" s="145"/>
      <c r="AH254" s="145"/>
      <c r="AI254" s="145"/>
      <c r="AJ254" s="145"/>
      <c r="AK254" s="145"/>
      <c r="AL254" s="145"/>
      <c r="AM254" s="145"/>
      <c r="AN254" s="145"/>
      <c r="AO254" s="145"/>
      <c r="AP254" s="145"/>
      <c r="AQ254" s="145"/>
      <c r="AR254" s="145"/>
      <c r="AS254" s="146"/>
      <c r="AU254" s="144"/>
      <c r="AV254" s="145"/>
      <c r="AW254" s="145"/>
      <c r="AX254" s="145"/>
      <c r="AY254" s="145"/>
      <c r="AZ254" s="145"/>
      <c r="BA254" s="145"/>
      <c r="BB254" s="145"/>
      <c r="BC254" s="145"/>
      <c r="BD254" s="145"/>
      <c r="BE254" s="145"/>
      <c r="BF254" s="145"/>
      <c r="BG254" s="145"/>
      <c r="BH254" s="146"/>
    </row>
    <row r="257" spans="2:60" x14ac:dyDescent="0.25">
      <c r="B257" s="139" t="s">
        <v>92</v>
      </c>
      <c r="C257" s="139"/>
      <c r="D257" s="139"/>
      <c r="E257" s="139"/>
      <c r="F257" s="139"/>
      <c r="G257" s="139"/>
      <c r="H257" s="139"/>
      <c r="I257" s="139"/>
      <c r="J257" s="139"/>
      <c r="K257" s="139"/>
      <c r="L257" s="139"/>
      <c r="M257" s="139"/>
      <c r="N257" s="139"/>
      <c r="O257" s="139"/>
    </row>
    <row r="258" spans="2:60" x14ac:dyDescent="0.25">
      <c r="B258" s="139"/>
      <c r="C258" s="139"/>
      <c r="D258" s="139"/>
      <c r="E258" s="139"/>
      <c r="F258" s="139"/>
      <c r="G258" s="139"/>
      <c r="H258" s="139"/>
      <c r="I258" s="139"/>
      <c r="J258" s="139"/>
      <c r="K258" s="139"/>
      <c r="L258" s="139"/>
      <c r="M258" s="139"/>
      <c r="N258" s="139"/>
      <c r="O258" s="139"/>
    </row>
    <row r="259" spans="2:60" x14ac:dyDescent="0.25">
      <c r="B259" t="s">
        <v>964</v>
      </c>
    </row>
    <row r="260" spans="2:60" x14ac:dyDescent="0.25">
      <c r="B260" t="s">
        <v>965</v>
      </c>
    </row>
    <row r="262" spans="2:60" x14ac:dyDescent="0.25">
      <c r="B262" s="46" t="s">
        <v>974</v>
      </c>
      <c r="C262" s="46"/>
      <c r="D262" s="46"/>
      <c r="E262" s="46"/>
      <c r="F262" s="46"/>
      <c r="G262" s="46"/>
      <c r="H262" s="46"/>
      <c r="I262" s="46"/>
      <c r="J262" s="46"/>
      <c r="K262" s="46"/>
      <c r="L262" s="46"/>
      <c r="M262" s="46"/>
      <c r="N262" s="46"/>
      <c r="O262" s="46"/>
      <c r="Q262" s="46" t="s">
        <v>975</v>
      </c>
      <c r="R262" s="46"/>
      <c r="S262" s="46"/>
      <c r="T262" s="46"/>
      <c r="U262" s="46"/>
      <c r="V262" s="46"/>
      <c r="W262" s="46"/>
      <c r="X262" s="46"/>
      <c r="Y262" s="46"/>
      <c r="Z262" s="46"/>
      <c r="AA262" s="46"/>
      <c r="AB262" s="46"/>
      <c r="AC262" s="46"/>
      <c r="AD262" s="46"/>
      <c r="AF262" s="161" t="s">
        <v>972</v>
      </c>
      <c r="AG262" s="161"/>
      <c r="AH262" s="161"/>
      <c r="AI262" s="161"/>
      <c r="AJ262" s="161"/>
      <c r="AK262" s="161"/>
      <c r="AL262" s="161"/>
      <c r="AM262" s="161"/>
      <c r="AN262" s="161"/>
      <c r="AO262" s="161"/>
      <c r="AP262" s="161"/>
      <c r="AQ262" s="161"/>
      <c r="AR262" s="161"/>
      <c r="AS262" s="161"/>
      <c r="AU262" s="161" t="s">
        <v>973</v>
      </c>
      <c r="AV262" s="161"/>
      <c r="AW262" s="161"/>
      <c r="AX262" s="161"/>
      <c r="AY262" s="161"/>
      <c r="AZ262" s="161"/>
      <c r="BA262" s="161"/>
      <c r="BB262" s="161"/>
      <c r="BC262" s="161"/>
      <c r="BD262" s="161"/>
      <c r="BE262" s="161"/>
      <c r="BF262" s="161"/>
      <c r="BG262" s="161"/>
      <c r="BH262" s="161"/>
    </row>
    <row r="263" spans="2:60" x14ac:dyDescent="0.25">
      <c r="B263" s="141" t="s">
        <v>967</v>
      </c>
      <c r="C263" s="142"/>
      <c r="D263" s="142"/>
      <c r="E263" s="142"/>
      <c r="F263" s="142"/>
      <c r="G263" s="142"/>
      <c r="H263" s="142"/>
      <c r="I263" s="142"/>
      <c r="J263" s="142"/>
      <c r="K263" s="142"/>
      <c r="L263" s="142"/>
      <c r="M263" s="142"/>
      <c r="N263" s="142"/>
      <c r="O263" s="143"/>
      <c r="Q263" s="141" t="s">
        <v>966</v>
      </c>
      <c r="R263" s="142"/>
      <c r="S263" s="142"/>
      <c r="T263" s="142"/>
      <c r="U263" s="142"/>
      <c r="V263" s="142"/>
      <c r="W263" s="142"/>
      <c r="X263" s="142"/>
      <c r="Y263" s="142"/>
      <c r="Z263" s="142"/>
      <c r="AA263" s="142"/>
      <c r="AB263" s="142"/>
      <c r="AC263" s="142"/>
      <c r="AD263" s="143"/>
      <c r="AF263" s="141" t="s">
        <v>967</v>
      </c>
      <c r="AG263" s="142"/>
      <c r="AH263" s="142"/>
      <c r="AI263" s="142"/>
      <c r="AJ263" s="142"/>
      <c r="AK263" s="142"/>
      <c r="AL263" s="142"/>
      <c r="AM263" s="142"/>
      <c r="AN263" s="142"/>
      <c r="AO263" s="142"/>
      <c r="AP263" s="142"/>
      <c r="AQ263" s="142"/>
      <c r="AR263" s="142"/>
      <c r="AS263" s="143"/>
      <c r="AU263" s="141" t="s">
        <v>966</v>
      </c>
      <c r="AV263" s="142"/>
      <c r="AW263" s="142"/>
      <c r="AX263" s="142"/>
      <c r="AY263" s="142"/>
      <c r="AZ263" s="142"/>
      <c r="BA263" s="142"/>
      <c r="BB263" s="142"/>
      <c r="BC263" s="142"/>
      <c r="BD263" s="142"/>
      <c r="BE263" s="142"/>
      <c r="BF263" s="142"/>
      <c r="BG263" s="142"/>
      <c r="BH263" s="143"/>
    </row>
    <row r="264" spans="2:60" x14ac:dyDescent="0.25">
      <c r="B264" s="144"/>
      <c r="C264" s="145"/>
      <c r="D264" s="145"/>
      <c r="E264" s="145"/>
      <c r="F264" s="145"/>
      <c r="G264" s="145"/>
      <c r="H264" s="145"/>
      <c r="I264" s="145"/>
      <c r="J264" s="145"/>
      <c r="K264" s="145"/>
      <c r="L264" s="145"/>
      <c r="M264" s="145"/>
      <c r="N264" s="145"/>
      <c r="O264" s="146"/>
      <c r="Q264" s="144"/>
      <c r="R264" s="145"/>
      <c r="S264" s="145"/>
      <c r="T264" s="145"/>
      <c r="U264" s="145"/>
      <c r="V264" s="145"/>
      <c r="W264" s="145"/>
      <c r="X264" s="145"/>
      <c r="Y264" s="145"/>
      <c r="Z264" s="145"/>
      <c r="AA264" s="145"/>
      <c r="AB264" s="145"/>
      <c r="AC264" s="145"/>
      <c r="AD264" s="146"/>
      <c r="AF264" s="144"/>
      <c r="AG264" s="145"/>
      <c r="AH264" s="145"/>
      <c r="AI264" s="145"/>
      <c r="AJ264" s="145"/>
      <c r="AK264" s="145"/>
      <c r="AL264" s="145"/>
      <c r="AM264" s="145"/>
      <c r="AN264" s="145"/>
      <c r="AO264" s="145"/>
      <c r="AP264" s="145"/>
      <c r="AQ264" s="145"/>
      <c r="AR264" s="145"/>
      <c r="AS264" s="146"/>
      <c r="AU264" s="144"/>
      <c r="AV264" s="145"/>
      <c r="AW264" s="145"/>
      <c r="AX264" s="145"/>
      <c r="AY264" s="145"/>
      <c r="AZ264" s="145"/>
      <c r="BA264" s="145"/>
      <c r="BB264" s="145"/>
      <c r="BC264" s="145"/>
      <c r="BD264" s="145"/>
      <c r="BE264" s="145"/>
      <c r="BF264" s="145"/>
      <c r="BG264" s="145"/>
      <c r="BH264" s="146"/>
    </row>
    <row r="265" spans="2:60" x14ac:dyDescent="0.25">
      <c r="B265" s="159" t="s">
        <v>13</v>
      </c>
      <c r="C265" s="159"/>
      <c r="D265" s="159" t="s">
        <v>15</v>
      </c>
      <c r="E265" s="159"/>
      <c r="F265" s="159" t="s">
        <v>16</v>
      </c>
      <c r="G265" s="159"/>
      <c r="H265" s="159" t="s">
        <v>19</v>
      </c>
      <c r="I265" s="159"/>
      <c r="J265" s="159" t="s">
        <v>822</v>
      </c>
      <c r="K265" s="159"/>
      <c r="L265" s="159" t="s">
        <v>824</v>
      </c>
      <c r="M265" s="159"/>
      <c r="N265" s="159" t="s">
        <v>826</v>
      </c>
      <c r="O265" s="159"/>
      <c r="Q265" s="159" t="s">
        <v>13</v>
      </c>
      <c r="R265" s="159"/>
      <c r="S265" s="159" t="s">
        <v>15</v>
      </c>
      <c r="T265" s="159"/>
      <c r="U265" s="159" t="s">
        <v>16</v>
      </c>
      <c r="V265" s="159"/>
      <c r="W265" s="159" t="s">
        <v>19</v>
      </c>
      <c r="X265" s="159"/>
      <c r="Y265" s="159" t="s">
        <v>822</v>
      </c>
      <c r="Z265" s="159"/>
      <c r="AA265" s="159" t="s">
        <v>824</v>
      </c>
      <c r="AB265" s="159"/>
      <c r="AC265" s="159" t="s">
        <v>826</v>
      </c>
      <c r="AD265" s="159"/>
      <c r="AF265" s="159" t="s">
        <v>13</v>
      </c>
      <c r="AG265" s="159"/>
      <c r="AH265" s="159" t="s">
        <v>15</v>
      </c>
      <c r="AI265" s="159"/>
      <c r="AJ265" s="159" t="s">
        <v>16</v>
      </c>
      <c r="AK265" s="159"/>
      <c r="AL265" s="159" t="s">
        <v>19</v>
      </c>
      <c r="AM265" s="159"/>
      <c r="AN265" s="159" t="s">
        <v>822</v>
      </c>
      <c r="AO265" s="159"/>
      <c r="AP265" s="159" t="s">
        <v>824</v>
      </c>
      <c r="AQ265" s="159"/>
      <c r="AR265" s="159" t="s">
        <v>826</v>
      </c>
      <c r="AS265" s="159"/>
      <c r="AU265" s="159" t="s">
        <v>13</v>
      </c>
      <c r="AV265" s="159"/>
      <c r="AW265" s="159" t="s">
        <v>15</v>
      </c>
      <c r="AX265" s="159"/>
      <c r="AY265" s="159" t="s">
        <v>16</v>
      </c>
      <c r="AZ265" s="159"/>
      <c r="BA265" s="159" t="s">
        <v>19</v>
      </c>
      <c r="BB265" s="159"/>
      <c r="BC265" s="159" t="s">
        <v>822</v>
      </c>
      <c r="BD265" s="159"/>
      <c r="BE265" s="159" t="s">
        <v>824</v>
      </c>
      <c r="BF265" s="159"/>
      <c r="BG265" s="159" t="s">
        <v>826</v>
      </c>
      <c r="BH265" s="159"/>
    </row>
    <row r="266" spans="2:60" x14ac:dyDescent="0.25">
      <c r="B266" s="158"/>
      <c r="C266" s="158"/>
      <c r="D266" s="157">
        <v>0.7</v>
      </c>
      <c r="E266" s="158"/>
      <c r="F266" s="157"/>
      <c r="G266" s="158"/>
      <c r="H266" s="157">
        <v>0.15</v>
      </c>
      <c r="I266" s="158"/>
      <c r="J266" s="157">
        <v>0.15</v>
      </c>
      <c r="K266" s="158"/>
      <c r="L266" s="157">
        <v>0.33</v>
      </c>
      <c r="M266" s="158"/>
      <c r="N266" s="158"/>
      <c r="O266" s="158"/>
      <c r="Q266" s="158"/>
      <c r="R266" s="158"/>
      <c r="S266" s="157">
        <v>0.6</v>
      </c>
      <c r="T266" s="158"/>
      <c r="U266" s="157"/>
      <c r="V266" s="158"/>
      <c r="W266" s="157">
        <v>0.05</v>
      </c>
      <c r="X266" s="158"/>
      <c r="Y266" s="157">
        <v>0.15</v>
      </c>
      <c r="Z266" s="158"/>
      <c r="AA266" s="157">
        <v>0.33</v>
      </c>
      <c r="AB266" s="158"/>
      <c r="AC266" s="158"/>
      <c r="AD266" s="158"/>
      <c r="AF266" s="158"/>
      <c r="AG266" s="158"/>
      <c r="AH266" s="157">
        <v>0.8</v>
      </c>
      <c r="AI266" s="158"/>
      <c r="AJ266" s="157"/>
      <c r="AK266" s="158"/>
      <c r="AL266" s="157">
        <v>0.17</v>
      </c>
      <c r="AM266" s="158"/>
      <c r="AN266" s="157">
        <v>0.15</v>
      </c>
      <c r="AO266" s="158"/>
      <c r="AP266" s="157">
        <v>0.33</v>
      </c>
      <c r="AQ266" s="158"/>
      <c r="AR266" s="158"/>
      <c r="AS266" s="158"/>
      <c r="AU266" s="158"/>
      <c r="AV266" s="158"/>
      <c r="AW266" s="157">
        <v>0.69</v>
      </c>
      <c r="AX266" s="158"/>
      <c r="AY266" s="157"/>
      <c r="AZ266" s="158"/>
      <c r="BA266" s="157">
        <v>0.06</v>
      </c>
      <c r="BB266" s="158"/>
      <c r="BC266" s="157">
        <v>0.15</v>
      </c>
      <c r="BD266" s="158"/>
      <c r="BE266" s="157">
        <v>0.33</v>
      </c>
      <c r="BF266" s="158"/>
      <c r="BG266" s="158"/>
      <c r="BH266" s="158"/>
    </row>
    <row r="267" spans="2:60" x14ac:dyDescent="0.25">
      <c r="B267" s="159" t="s">
        <v>14</v>
      </c>
      <c r="C267" s="159"/>
      <c r="D267" s="159" t="s">
        <v>17</v>
      </c>
      <c r="E267" s="159"/>
      <c r="F267" s="159" t="s">
        <v>18</v>
      </c>
      <c r="G267" s="159"/>
      <c r="H267" s="159" t="s">
        <v>20</v>
      </c>
      <c r="I267" s="159"/>
      <c r="J267" s="159" t="s">
        <v>823</v>
      </c>
      <c r="K267" s="159"/>
      <c r="L267" s="159" t="s">
        <v>825</v>
      </c>
      <c r="M267" s="159"/>
      <c r="N267" s="159" t="s">
        <v>827</v>
      </c>
      <c r="O267" s="159"/>
      <c r="Q267" s="159" t="s">
        <v>14</v>
      </c>
      <c r="R267" s="159"/>
      <c r="S267" s="159" t="s">
        <v>17</v>
      </c>
      <c r="T267" s="159"/>
      <c r="U267" s="159" t="s">
        <v>18</v>
      </c>
      <c r="V267" s="159"/>
      <c r="W267" s="159" t="s">
        <v>20</v>
      </c>
      <c r="X267" s="159"/>
      <c r="Y267" s="159" t="s">
        <v>823</v>
      </c>
      <c r="Z267" s="159"/>
      <c r="AA267" s="159" t="s">
        <v>825</v>
      </c>
      <c r="AB267" s="159"/>
      <c r="AC267" s="159" t="s">
        <v>827</v>
      </c>
      <c r="AD267" s="159"/>
      <c r="AF267" s="159" t="s">
        <v>14</v>
      </c>
      <c r="AG267" s="159"/>
      <c r="AH267" s="159" t="s">
        <v>17</v>
      </c>
      <c r="AI267" s="159"/>
      <c r="AJ267" s="159" t="s">
        <v>18</v>
      </c>
      <c r="AK267" s="159"/>
      <c r="AL267" s="159" t="s">
        <v>20</v>
      </c>
      <c r="AM267" s="159"/>
      <c r="AN267" s="159" t="s">
        <v>823</v>
      </c>
      <c r="AO267" s="159"/>
      <c r="AP267" s="159" t="s">
        <v>825</v>
      </c>
      <c r="AQ267" s="159"/>
      <c r="AR267" s="159" t="s">
        <v>827</v>
      </c>
      <c r="AS267" s="159"/>
      <c r="AU267" s="159" t="s">
        <v>14</v>
      </c>
      <c r="AV267" s="159"/>
      <c r="AW267" s="159" t="s">
        <v>17</v>
      </c>
      <c r="AX267" s="159"/>
      <c r="AY267" s="159" t="s">
        <v>18</v>
      </c>
      <c r="AZ267" s="159"/>
      <c r="BA267" s="159" t="s">
        <v>20</v>
      </c>
      <c r="BB267" s="159"/>
      <c r="BC267" s="159" t="s">
        <v>823</v>
      </c>
      <c r="BD267" s="159"/>
      <c r="BE267" s="159" t="s">
        <v>825</v>
      </c>
      <c r="BF267" s="159"/>
      <c r="BG267" s="159" t="s">
        <v>827</v>
      </c>
      <c r="BH267" s="159"/>
    </row>
    <row r="268" spans="2:60" x14ac:dyDescent="0.25">
      <c r="B268" s="158"/>
      <c r="C268" s="158"/>
      <c r="D268" s="158"/>
      <c r="E268" s="158"/>
      <c r="F268" s="157"/>
      <c r="G268" s="158"/>
      <c r="H268" s="158"/>
      <c r="I268" s="158"/>
      <c r="J268" s="157">
        <v>0.15</v>
      </c>
      <c r="K268" s="158"/>
      <c r="L268" s="157">
        <v>0.35</v>
      </c>
      <c r="M268" s="158"/>
      <c r="N268" s="158"/>
      <c r="O268" s="158"/>
      <c r="Q268" s="158"/>
      <c r="R268" s="158"/>
      <c r="S268" s="157">
        <v>0.45</v>
      </c>
      <c r="T268" s="158"/>
      <c r="U268" s="157"/>
      <c r="V268" s="158"/>
      <c r="W268" s="158"/>
      <c r="X268" s="158"/>
      <c r="Y268" s="157">
        <v>0.15</v>
      </c>
      <c r="Z268" s="158"/>
      <c r="AA268" s="157">
        <v>0.35</v>
      </c>
      <c r="AB268" s="158"/>
      <c r="AC268" s="158"/>
      <c r="AD268" s="158"/>
      <c r="AF268" s="158"/>
      <c r="AG268" s="158"/>
      <c r="AH268" s="158"/>
      <c r="AI268" s="158"/>
      <c r="AJ268" s="157"/>
      <c r="AK268" s="158"/>
      <c r="AL268" s="158"/>
      <c r="AM268" s="158"/>
      <c r="AN268" s="157">
        <v>0.15</v>
      </c>
      <c r="AO268" s="158"/>
      <c r="AP268" s="157">
        <v>0.4</v>
      </c>
      <c r="AQ268" s="158"/>
      <c r="AR268" s="158"/>
      <c r="AS268" s="158"/>
      <c r="AU268" s="158"/>
      <c r="AV268" s="158"/>
      <c r="AW268" s="157">
        <v>0.52</v>
      </c>
      <c r="AX268" s="158"/>
      <c r="AY268" s="157"/>
      <c r="AZ268" s="158"/>
      <c r="BA268" s="158"/>
      <c r="BB268" s="158"/>
      <c r="BC268" s="157">
        <v>0.15</v>
      </c>
      <c r="BD268" s="158"/>
      <c r="BE268" s="157">
        <v>0.4</v>
      </c>
      <c r="BF268" s="158"/>
      <c r="BG268" s="158"/>
      <c r="BH268" s="158"/>
    </row>
    <row r="269" spans="2:60" x14ac:dyDescent="0.25">
      <c r="B269" s="154" t="s">
        <v>828</v>
      </c>
      <c r="C269" s="154"/>
      <c r="D269" s="154"/>
      <c r="E269" s="154"/>
      <c r="F269" s="155" t="s">
        <v>832</v>
      </c>
      <c r="G269" s="156"/>
      <c r="H269" s="156"/>
      <c r="I269" s="156"/>
      <c r="J269" s="156"/>
      <c r="K269" s="156"/>
      <c r="L269" s="156"/>
      <c r="M269" s="156"/>
      <c r="N269" s="156"/>
      <c r="O269" s="156"/>
      <c r="Q269" s="154" t="s">
        <v>828</v>
      </c>
      <c r="R269" s="154"/>
      <c r="S269" s="154"/>
      <c r="T269" s="154"/>
      <c r="U269" s="155" t="s">
        <v>832</v>
      </c>
      <c r="V269" s="156"/>
      <c r="W269" s="156"/>
      <c r="X269" s="156"/>
      <c r="Y269" s="156"/>
      <c r="Z269" s="156"/>
      <c r="AA269" s="156"/>
      <c r="AB269" s="156"/>
      <c r="AC269" s="156"/>
      <c r="AD269" s="156"/>
      <c r="AF269" s="154" t="s">
        <v>828</v>
      </c>
      <c r="AG269" s="154"/>
      <c r="AH269" s="154"/>
      <c r="AI269" s="154"/>
      <c r="AJ269" s="155" t="s">
        <v>832</v>
      </c>
      <c r="AK269" s="156"/>
      <c r="AL269" s="156"/>
      <c r="AM269" s="156"/>
      <c r="AN269" s="156"/>
      <c r="AO269" s="156"/>
      <c r="AP269" s="156"/>
      <c r="AQ269" s="156"/>
      <c r="AR269" s="156"/>
      <c r="AS269" s="156"/>
      <c r="AU269" s="154" t="s">
        <v>828</v>
      </c>
      <c r="AV269" s="154"/>
      <c r="AW269" s="154"/>
      <c r="AX269" s="154"/>
      <c r="AY269" s="155" t="s">
        <v>832</v>
      </c>
      <c r="AZ269" s="156"/>
      <c r="BA269" s="156"/>
      <c r="BB269" s="156"/>
      <c r="BC269" s="156"/>
      <c r="BD269" s="156"/>
      <c r="BE269" s="156"/>
      <c r="BF269" s="156"/>
      <c r="BG269" s="156"/>
      <c r="BH269" s="156"/>
    </row>
    <row r="270" spans="2:60" x14ac:dyDescent="0.25">
      <c r="B270" s="148" t="s">
        <v>829</v>
      </c>
      <c r="C270" s="148"/>
      <c r="D270" s="148"/>
      <c r="E270" s="148"/>
      <c r="F270" s="149" t="s">
        <v>832</v>
      </c>
      <c r="G270" s="150"/>
      <c r="H270" s="150"/>
      <c r="I270" s="150"/>
      <c r="J270" s="150"/>
      <c r="K270" s="150"/>
      <c r="L270" s="150"/>
      <c r="M270" s="150"/>
      <c r="N270" s="150"/>
      <c r="O270" s="150"/>
      <c r="Q270" s="148" t="s">
        <v>829</v>
      </c>
      <c r="R270" s="148"/>
      <c r="S270" s="148"/>
      <c r="T270" s="148"/>
      <c r="U270" s="149" t="s">
        <v>956</v>
      </c>
      <c r="V270" s="150"/>
      <c r="W270" s="150"/>
      <c r="X270" s="150"/>
      <c r="Y270" s="150"/>
      <c r="Z270" s="150"/>
      <c r="AA270" s="150"/>
      <c r="AB270" s="150"/>
      <c r="AC270" s="150"/>
      <c r="AD270" s="150"/>
      <c r="AF270" s="148" t="s">
        <v>829</v>
      </c>
      <c r="AG270" s="148"/>
      <c r="AH270" s="148"/>
      <c r="AI270" s="148"/>
      <c r="AJ270" s="149" t="s">
        <v>832</v>
      </c>
      <c r="AK270" s="150"/>
      <c r="AL270" s="150"/>
      <c r="AM270" s="150"/>
      <c r="AN270" s="150"/>
      <c r="AO270" s="150"/>
      <c r="AP270" s="150"/>
      <c r="AQ270" s="150"/>
      <c r="AR270" s="150"/>
      <c r="AS270" s="150"/>
      <c r="AU270" s="148" t="s">
        <v>829</v>
      </c>
      <c r="AV270" s="148"/>
      <c r="AW270" s="148"/>
      <c r="AX270" s="148"/>
      <c r="AY270" s="149" t="s">
        <v>956</v>
      </c>
      <c r="AZ270" s="150"/>
      <c r="BA270" s="150"/>
      <c r="BB270" s="150"/>
      <c r="BC270" s="150"/>
      <c r="BD270" s="150"/>
      <c r="BE270" s="150"/>
      <c r="BF270" s="150"/>
      <c r="BG270" s="150"/>
      <c r="BH270" s="150"/>
    </row>
    <row r="271" spans="2:60" x14ac:dyDescent="0.25">
      <c r="B271" s="154" t="s">
        <v>830</v>
      </c>
      <c r="C271" s="154"/>
      <c r="D271" s="154"/>
      <c r="E271" s="154"/>
      <c r="F271" s="155" t="s">
        <v>832</v>
      </c>
      <c r="G271" s="156"/>
      <c r="H271" s="156"/>
      <c r="I271" s="156"/>
      <c r="J271" s="156"/>
      <c r="K271" s="156"/>
      <c r="L271" s="156"/>
      <c r="M271" s="156"/>
      <c r="N271" s="156"/>
      <c r="O271" s="156"/>
      <c r="Q271" s="154" t="s">
        <v>830</v>
      </c>
      <c r="R271" s="154"/>
      <c r="S271" s="154"/>
      <c r="T271" s="154"/>
      <c r="U271" s="155" t="s">
        <v>969</v>
      </c>
      <c r="V271" s="156"/>
      <c r="W271" s="156"/>
      <c r="X271" s="156"/>
      <c r="Y271" s="156"/>
      <c r="Z271" s="156"/>
      <c r="AA271" s="156"/>
      <c r="AB271" s="156"/>
      <c r="AC271" s="156"/>
      <c r="AD271" s="156"/>
      <c r="AF271" s="154" t="s">
        <v>830</v>
      </c>
      <c r="AG271" s="154"/>
      <c r="AH271" s="154"/>
      <c r="AI271" s="154"/>
      <c r="AJ271" s="155" t="s">
        <v>832</v>
      </c>
      <c r="AK271" s="156"/>
      <c r="AL271" s="156"/>
      <c r="AM271" s="156"/>
      <c r="AN271" s="156"/>
      <c r="AO271" s="156"/>
      <c r="AP271" s="156"/>
      <c r="AQ271" s="156"/>
      <c r="AR271" s="156"/>
      <c r="AS271" s="156"/>
      <c r="AU271" s="154" t="s">
        <v>830</v>
      </c>
      <c r="AV271" s="154"/>
      <c r="AW271" s="154"/>
      <c r="AX271" s="154"/>
      <c r="AY271" s="155" t="s">
        <v>969</v>
      </c>
      <c r="AZ271" s="156"/>
      <c r="BA271" s="156"/>
      <c r="BB271" s="156"/>
      <c r="BC271" s="156"/>
      <c r="BD271" s="156"/>
      <c r="BE271" s="156"/>
      <c r="BF271" s="156"/>
      <c r="BG271" s="156"/>
      <c r="BH271" s="156"/>
    </row>
    <row r="272" spans="2:60" x14ac:dyDescent="0.25">
      <c r="B272" s="148" t="s">
        <v>831</v>
      </c>
      <c r="C272" s="148"/>
      <c r="D272" s="148"/>
      <c r="E272" s="148"/>
      <c r="F272" s="149" t="s">
        <v>832</v>
      </c>
      <c r="G272" s="150"/>
      <c r="H272" s="150"/>
      <c r="I272" s="150"/>
      <c r="J272" s="150"/>
      <c r="K272" s="150"/>
      <c r="L272" s="150"/>
      <c r="M272" s="150"/>
      <c r="N272" s="150"/>
      <c r="O272" s="150"/>
      <c r="Q272" s="148" t="s">
        <v>831</v>
      </c>
      <c r="R272" s="148"/>
      <c r="S272" s="148"/>
      <c r="T272" s="148"/>
      <c r="U272" s="149" t="s">
        <v>969</v>
      </c>
      <c r="V272" s="150"/>
      <c r="W272" s="150"/>
      <c r="X272" s="150"/>
      <c r="Y272" s="150"/>
      <c r="Z272" s="150"/>
      <c r="AA272" s="150"/>
      <c r="AB272" s="150"/>
      <c r="AC272" s="150"/>
      <c r="AD272" s="150"/>
      <c r="AF272" s="148" t="s">
        <v>831</v>
      </c>
      <c r="AG272" s="148"/>
      <c r="AH272" s="148"/>
      <c r="AI272" s="148"/>
      <c r="AJ272" s="149" t="s">
        <v>832</v>
      </c>
      <c r="AK272" s="150"/>
      <c r="AL272" s="150"/>
      <c r="AM272" s="150"/>
      <c r="AN272" s="150"/>
      <c r="AO272" s="150"/>
      <c r="AP272" s="150"/>
      <c r="AQ272" s="150"/>
      <c r="AR272" s="150"/>
      <c r="AS272" s="150"/>
      <c r="AU272" s="148" t="s">
        <v>831</v>
      </c>
      <c r="AV272" s="148"/>
      <c r="AW272" s="148"/>
      <c r="AX272" s="148"/>
      <c r="AY272" s="149" t="s">
        <v>969</v>
      </c>
      <c r="AZ272" s="150"/>
      <c r="BA272" s="150"/>
      <c r="BB272" s="150"/>
      <c r="BC272" s="150"/>
      <c r="BD272" s="150"/>
      <c r="BE272" s="150"/>
      <c r="BF272" s="150"/>
      <c r="BG272" s="150"/>
      <c r="BH272" s="150"/>
    </row>
    <row r="273" spans="2:60" x14ac:dyDescent="0.25">
      <c r="B273" s="141" t="s">
        <v>970</v>
      </c>
      <c r="C273" s="142"/>
      <c r="D273" s="142"/>
      <c r="E273" s="142"/>
      <c r="F273" s="142"/>
      <c r="G273" s="142"/>
      <c r="H273" s="142"/>
      <c r="I273" s="142"/>
      <c r="J273" s="142"/>
      <c r="K273" s="142"/>
      <c r="L273" s="142"/>
      <c r="M273" s="142"/>
      <c r="N273" s="142"/>
      <c r="O273" s="143"/>
      <c r="Q273" s="141" t="s">
        <v>971</v>
      </c>
      <c r="R273" s="142"/>
      <c r="S273" s="142"/>
      <c r="T273" s="142"/>
      <c r="U273" s="142"/>
      <c r="V273" s="142"/>
      <c r="W273" s="142"/>
      <c r="X273" s="142"/>
      <c r="Y273" s="142"/>
      <c r="Z273" s="142"/>
      <c r="AA273" s="142"/>
      <c r="AB273" s="142"/>
      <c r="AC273" s="142"/>
      <c r="AD273" s="143"/>
      <c r="AF273" s="141" t="s">
        <v>976</v>
      </c>
      <c r="AG273" s="142"/>
      <c r="AH273" s="142"/>
      <c r="AI273" s="142"/>
      <c r="AJ273" s="142"/>
      <c r="AK273" s="142"/>
      <c r="AL273" s="142"/>
      <c r="AM273" s="142"/>
      <c r="AN273" s="142"/>
      <c r="AO273" s="142"/>
      <c r="AP273" s="142"/>
      <c r="AQ273" s="142"/>
      <c r="AR273" s="142"/>
      <c r="AS273" s="143"/>
      <c r="AU273" s="141" t="s">
        <v>977</v>
      </c>
      <c r="AV273" s="142"/>
      <c r="AW273" s="142"/>
      <c r="AX273" s="142"/>
      <c r="AY273" s="142"/>
      <c r="AZ273" s="142"/>
      <c r="BA273" s="142"/>
      <c r="BB273" s="142"/>
      <c r="BC273" s="142"/>
      <c r="BD273" s="142"/>
      <c r="BE273" s="142"/>
      <c r="BF273" s="142"/>
      <c r="BG273" s="142"/>
      <c r="BH273" s="143"/>
    </row>
    <row r="274" spans="2:60" x14ac:dyDescent="0.25">
      <c r="B274" s="151"/>
      <c r="C274" s="152"/>
      <c r="D274" s="152"/>
      <c r="E274" s="152"/>
      <c r="F274" s="152"/>
      <c r="G274" s="152"/>
      <c r="H274" s="152"/>
      <c r="I274" s="152"/>
      <c r="J274" s="152"/>
      <c r="K274" s="152"/>
      <c r="L274" s="152"/>
      <c r="M274" s="152"/>
      <c r="N274" s="152"/>
      <c r="O274" s="153"/>
      <c r="Q274" s="151"/>
      <c r="R274" s="152"/>
      <c r="S274" s="152"/>
      <c r="T274" s="152"/>
      <c r="U274" s="152"/>
      <c r="V274" s="152"/>
      <c r="W274" s="152"/>
      <c r="X274" s="152"/>
      <c r="Y274" s="152"/>
      <c r="Z274" s="152"/>
      <c r="AA274" s="152"/>
      <c r="AB274" s="152"/>
      <c r="AC274" s="152"/>
      <c r="AD274" s="153"/>
      <c r="AF274" s="151"/>
      <c r="AG274" s="152"/>
      <c r="AH274" s="152"/>
      <c r="AI274" s="152"/>
      <c r="AJ274" s="152"/>
      <c r="AK274" s="152"/>
      <c r="AL274" s="152"/>
      <c r="AM274" s="152"/>
      <c r="AN274" s="152"/>
      <c r="AO274" s="152"/>
      <c r="AP274" s="152"/>
      <c r="AQ274" s="152"/>
      <c r="AR274" s="152"/>
      <c r="AS274" s="153"/>
      <c r="AU274" s="151"/>
      <c r="AV274" s="152"/>
      <c r="AW274" s="152"/>
      <c r="AX274" s="152"/>
      <c r="AY274" s="152"/>
      <c r="AZ274" s="152"/>
      <c r="BA274" s="152"/>
      <c r="BB274" s="152"/>
      <c r="BC274" s="152"/>
      <c r="BD274" s="152"/>
      <c r="BE274" s="152"/>
      <c r="BF274" s="152"/>
      <c r="BG274" s="152"/>
      <c r="BH274" s="153"/>
    </row>
    <row r="275" spans="2:60" x14ac:dyDescent="0.25">
      <c r="B275" s="151"/>
      <c r="C275" s="152"/>
      <c r="D275" s="152"/>
      <c r="E275" s="152"/>
      <c r="F275" s="152"/>
      <c r="G275" s="152"/>
      <c r="H275" s="152"/>
      <c r="I275" s="152"/>
      <c r="J275" s="152"/>
      <c r="K275" s="152"/>
      <c r="L275" s="152"/>
      <c r="M275" s="152"/>
      <c r="N275" s="152"/>
      <c r="O275" s="153"/>
      <c r="Q275" s="151"/>
      <c r="R275" s="152"/>
      <c r="S275" s="152"/>
      <c r="T275" s="152"/>
      <c r="U275" s="152"/>
      <c r="V275" s="152"/>
      <c r="W275" s="152"/>
      <c r="X275" s="152"/>
      <c r="Y275" s="152"/>
      <c r="Z275" s="152"/>
      <c r="AA275" s="152"/>
      <c r="AB275" s="152"/>
      <c r="AC275" s="152"/>
      <c r="AD275" s="153"/>
      <c r="AF275" s="151"/>
      <c r="AG275" s="152"/>
      <c r="AH275" s="152"/>
      <c r="AI275" s="152"/>
      <c r="AJ275" s="152"/>
      <c r="AK275" s="152"/>
      <c r="AL275" s="152"/>
      <c r="AM275" s="152"/>
      <c r="AN275" s="152"/>
      <c r="AO275" s="152"/>
      <c r="AP275" s="152"/>
      <c r="AQ275" s="152"/>
      <c r="AR275" s="152"/>
      <c r="AS275" s="153"/>
      <c r="AU275" s="151"/>
      <c r="AV275" s="152"/>
      <c r="AW275" s="152"/>
      <c r="AX275" s="152"/>
      <c r="AY275" s="152"/>
      <c r="AZ275" s="152"/>
      <c r="BA275" s="152"/>
      <c r="BB275" s="152"/>
      <c r="BC275" s="152"/>
      <c r="BD275" s="152"/>
      <c r="BE275" s="152"/>
      <c r="BF275" s="152"/>
      <c r="BG275" s="152"/>
      <c r="BH275" s="153"/>
    </row>
    <row r="276" spans="2:60" x14ac:dyDescent="0.25">
      <c r="B276" s="151"/>
      <c r="C276" s="152"/>
      <c r="D276" s="152"/>
      <c r="E276" s="152"/>
      <c r="F276" s="152"/>
      <c r="G276" s="152"/>
      <c r="H276" s="152"/>
      <c r="I276" s="152"/>
      <c r="J276" s="152"/>
      <c r="K276" s="152"/>
      <c r="L276" s="152"/>
      <c r="M276" s="152"/>
      <c r="N276" s="152"/>
      <c r="O276" s="153"/>
      <c r="Q276" s="151"/>
      <c r="R276" s="152"/>
      <c r="S276" s="152"/>
      <c r="T276" s="152"/>
      <c r="U276" s="152"/>
      <c r="V276" s="152"/>
      <c r="W276" s="152"/>
      <c r="X276" s="152"/>
      <c r="Y276" s="152"/>
      <c r="Z276" s="152"/>
      <c r="AA276" s="152"/>
      <c r="AB276" s="152"/>
      <c r="AC276" s="152"/>
      <c r="AD276" s="153"/>
      <c r="AF276" s="151"/>
      <c r="AG276" s="152"/>
      <c r="AH276" s="152"/>
      <c r="AI276" s="152"/>
      <c r="AJ276" s="152"/>
      <c r="AK276" s="152"/>
      <c r="AL276" s="152"/>
      <c r="AM276" s="152"/>
      <c r="AN276" s="152"/>
      <c r="AO276" s="152"/>
      <c r="AP276" s="152"/>
      <c r="AQ276" s="152"/>
      <c r="AR276" s="152"/>
      <c r="AS276" s="153"/>
      <c r="AU276" s="151"/>
      <c r="AV276" s="152"/>
      <c r="AW276" s="152"/>
      <c r="AX276" s="152"/>
      <c r="AY276" s="152"/>
      <c r="AZ276" s="152"/>
      <c r="BA276" s="152"/>
      <c r="BB276" s="152"/>
      <c r="BC276" s="152"/>
      <c r="BD276" s="152"/>
      <c r="BE276" s="152"/>
      <c r="BF276" s="152"/>
      <c r="BG276" s="152"/>
      <c r="BH276" s="153"/>
    </row>
    <row r="277" spans="2:60" x14ac:dyDescent="0.25">
      <c r="B277" s="151"/>
      <c r="C277" s="152"/>
      <c r="D277" s="152"/>
      <c r="E277" s="152"/>
      <c r="F277" s="152"/>
      <c r="G277" s="152"/>
      <c r="H277" s="152"/>
      <c r="I277" s="152"/>
      <c r="J277" s="152"/>
      <c r="K277" s="152"/>
      <c r="L277" s="152"/>
      <c r="M277" s="152"/>
      <c r="N277" s="152"/>
      <c r="O277" s="153"/>
      <c r="Q277" s="151"/>
      <c r="R277" s="152"/>
      <c r="S277" s="152"/>
      <c r="T277" s="152"/>
      <c r="U277" s="152"/>
      <c r="V277" s="152"/>
      <c r="W277" s="152"/>
      <c r="X277" s="152"/>
      <c r="Y277" s="152"/>
      <c r="Z277" s="152"/>
      <c r="AA277" s="152"/>
      <c r="AB277" s="152"/>
      <c r="AC277" s="152"/>
      <c r="AD277" s="153"/>
      <c r="AF277" s="151"/>
      <c r="AG277" s="152"/>
      <c r="AH277" s="152"/>
      <c r="AI277" s="152"/>
      <c r="AJ277" s="152"/>
      <c r="AK277" s="152"/>
      <c r="AL277" s="152"/>
      <c r="AM277" s="152"/>
      <c r="AN277" s="152"/>
      <c r="AO277" s="152"/>
      <c r="AP277" s="152"/>
      <c r="AQ277" s="152"/>
      <c r="AR277" s="152"/>
      <c r="AS277" s="153"/>
      <c r="AU277" s="151"/>
      <c r="AV277" s="152"/>
      <c r="AW277" s="152"/>
      <c r="AX277" s="152"/>
      <c r="AY277" s="152"/>
      <c r="AZ277" s="152"/>
      <c r="BA277" s="152"/>
      <c r="BB277" s="152"/>
      <c r="BC277" s="152"/>
      <c r="BD277" s="152"/>
      <c r="BE277" s="152"/>
      <c r="BF277" s="152"/>
      <c r="BG277" s="152"/>
      <c r="BH277" s="153"/>
    </row>
    <row r="278" spans="2:60" x14ac:dyDescent="0.25">
      <c r="B278" s="151"/>
      <c r="C278" s="152"/>
      <c r="D278" s="152"/>
      <c r="E278" s="152"/>
      <c r="F278" s="152"/>
      <c r="G278" s="152"/>
      <c r="H278" s="152"/>
      <c r="I278" s="152"/>
      <c r="J278" s="152"/>
      <c r="K278" s="152"/>
      <c r="L278" s="152"/>
      <c r="M278" s="152"/>
      <c r="N278" s="152"/>
      <c r="O278" s="153"/>
      <c r="Q278" s="151"/>
      <c r="R278" s="152"/>
      <c r="S278" s="152"/>
      <c r="T278" s="152"/>
      <c r="U278" s="152"/>
      <c r="V278" s="152"/>
      <c r="W278" s="152"/>
      <c r="X278" s="152"/>
      <c r="Y278" s="152"/>
      <c r="Z278" s="152"/>
      <c r="AA278" s="152"/>
      <c r="AB278" s="152"/>
      <c r="AC278" s="152"/>
      <c r="AD278" s="153"/>
      <c r="AF278" s="151"/>
      <c r="AG278" s="152"/>
      <c r="AH278" s="152"/>
      <c r="AI278" s="152"/>
      <c r="AJ278" s="152"/>
      <c r="AK278" s="152"/>
      <c r="AL278" s="152"/>
      <c r="AM278" s="152"/>
      <c r="AN278" s="152"/>
      <c r="AO278" s="152"/>
      <c r="AP278" s="152"/>
      <c r="AQ278" s="152"/>
      <c r="AR278" s="152"/>
      <c r="AS278" s="153"/>
      <c r="AU278" s="151"/>
      <c r="AV278" s="152"/>
      <c r="AW278" s="152"/>
      <c r="AX278" s="152"/>
      <c r="AY278" s="152"/>
      <c r="AZ278" s="152"/>
      <c r="BA278" s="152"/>
      <c r="BB278" s="152"/>
      <c r="BC278" s="152"/>
      <c r="BD278" s="152"/>
      <c r="BE278" s="152"/>
      <c r="BF278" s="152"/>
      <c r="BG278" s="152"/>
      <c r="BH278" s="153"/>
    </row>
    <row r="279" spans="2:60" x14ac:dyDescent="0.25">
      <c r="B279" s="151"/>
      <c r="C279" s="152"/>
      <c r="D279" s="152"/>
      <c r="E279" s="152"/>
      <c r="F279" s="152"/>
      <c r="G279" s="152"/>
      <c r="H279" s="152"/>
      <c r="I279" s="152"/>
      <c r="J279" s="152"/>
      <c r="K279" s="152"/>
      <c r="L279" s="152"/>
      <c r="M279" s="152"/>
      <c r="N279" s="152"/>
      <c r="O279" s="153"/>
      <c r="Q279" s="151"/>
      <c r="R279" s="152"/>
      <c r="S279" s="152"/>
      <c r="T279" s="152"/>
      <c r="U279" s="152"/>
      <c r="V279" s="152"/>
      <c r="W279" s="152"/>
      <c r="X279" s="152"/>
      <c r="Y279" s="152"/>
      <c r="Z279" s="152"/>
      <c r="AA279" s="152"/>
      <c r="AB279" s="152"/>
      <c r="AC279" s="152"/>
      <c r="AD279" s="153"/>
      <c r="AF279" s="151"/>
      <c r="AG279" s="152"/>
      <c r="AH279" s="152"/>
      <c r="AI279" s="152"/>
      <c r="AJ279" s="152"/>
      <c r="AK279" s="152"/>
      <c r="AL279" s="152"/>
      <c r="AM279" s="152"/>
      <c r="AN279" s="152"/>
      <c r="AO279" s="152"/>
      <c r="AP279" s="152"/>
      <c r="AQ279" s="152"/>
      <c r="AR279" s="152"/>
      <c r="AS279" s="153"/>
      <c r="AU279" s="151"/>
      <c r="AV279" s="152"/>
      <c r="AW279" s="152"/>
      <c r="AX279" s="152"/>
      <c r="AY279" s="152"/>
      <c r="AZ279" s="152"/>
      <c r="BA279" s="152"/>
      <c r="BB279" s="152"/>
      <c r="BC279" s="152"/>
      <c r="BD279" s="152"/>
      <c r="BE279" s="152"/>
      <c r="BF279" s="152"/>
      <c r="BG279" s="152"/>
      <c r="BH279" s="153"/>
    </row>
    <row r="280" spans="2:60" x14ac:dyDescent="0.25">
      <c r="B280" s="151"/>
      <c r="C280" s="152"/>
      <c r="D280" s="152"/>
      <c r="E280" s="152"/>
      <c r="F280" s="152"/>
      <c r="G280" s="152"/>
      <c r="H280" s="152"/>
      <c r="I280" s="152"/>
      <c r="J280" s="152"/>
      <c r="K280" s="152"/>
      <c r="L280" s="152"/>
      <c r="M280" s="152"/>
      <c r="N280" s="152"/>
      <c r="O280" s="153"/>
      <c r="Q280" s="151"/>
      <c r="R280" s="152"/>
      <c r="S280" s="152"/>
      <c r="T280" s="152"/>
      <c r="U280" s="152"/>
      <c r="V280" s="152"/>
      <c r="W280" s="152"/>
      <c r="X280" s="152"/>
      <c r="Y280" s="152"/>
      <c r="Z280" s="152"/>
      <c r="AA280" s="152"/>
      <c r="AB280" s="152"/>
      <c r="AC280" s="152"/>
      <c r="AD280" s="153"/>
      <c r="AF280" s="151"/>
      <c r="AG280" s="152"/>
      <c r="AH280" s="152"/>
      <c r="AI280" s="152"/>
      <c r="AJ280" s="152"/>
      <c r="AK280" s="152"/>
      <c r="AL280" s="152"/>
      <c r="AM280" s="152"/>
      <c r="AN280" s="152"/>
      <c r="AO280" s="152"/>
      <c r="AP280" s="152"/>
      <c r="AQ280" s="152"/>
      <c r="AR280" s="152"/>
      <c r="AS280" s="153"/>
      <c r="AU280" s="151"/>
      <c r="AV280" s="152"/>
      <c r="AW280" s="152"/>
      <c r="AX280" s="152"/>
      <c r="AY280" s="152"/>
      <c r="AZ280" s="152"/>
      <c r="BA280" s="152"/>
      <c r="BB280" s="152"/>
      <c r="BC280" s="152"/>
      <c r="BD280" s="152"/>
      <c r="BE280" s="152"/>
      <c r="BF280" s="152"/>
      <c r="BG280" s="152"/>
      <c r="BH280" s="153"/>
    </row>
    <row r="281" spans="2:60" x14ac:dyDescent="0.25">
      <c r="B281" s="144"/>
      <c r="C281" s="145"/>
      <c r="D281" s="145"/>
      <c r="E281" s="145"/>
      <c r="F281" s="145"/>
      <c r="G281" s="145"/>
      <c r="H281" s="145"/>
      <c r="I281" s="145"/>
      <c r="J281" s="145"/>
      <c r="K281" s="145"/>
      <c r="L281" s="145"/>
      <c r="M281" s="145"/>
      <c r="N281" s="145"/>
      <c r="O281" s="146"/>
      <c r="Q281" s="144"/>
      <c r="R281" s="145"/>
      <c r="S281" s="145"/>
      <c r="T281" s="145"/>
      <c r="U281" s="145"/>
      <c r="V281" s="145"/>
      <c r="W281" s="145"/>
      <c r="X281" s="145"/>
      <c r="Y281" s="145"/>
      <c r="Z281" s="145"/>
      <c r="AA281" s="145"/>
      <c r="AB281" s="145"/>
      <c r="AC281" s="145"/>
      <c r="AD281" s="146"/>
      <c r="AF281" s="144"/>
      <c r="AG281" s="145"/>
      <c r="AH281" s="145"/>
      <c r="AI281" s="145"/>
      <c r="AJ281" s="145"/>
      <c r="AK281" s="145"/>
      <c r="AL281" s="145"/>
      <c r="AM281" s="145"/>
      <c r="AN281" s="145"/>
      <c r="AO281" s="145"/>
      <c r="AP281" s="145"/>
      <c r="AQ281" s="145"/>
      <c r="AR281" s="145"/>
      <c r="AS281" s="146"/>
      <c r="AU281" s="144"/>
      <c r="AV281" s="145"/>
      <c r="AW281" s="145"/>
      <c r="AX281" s="145"/>
      <c r="AY281" s="145"/>
      <c r="AZ281" s="145"/>
      <c r="BA281" s="145"/>
      <c r="BB281" s="145"/>
      <c r="BC281" s="145"/>
      <c r="BD281" s="145"/>
      <c r="BE281" s="145"/>
      <c r="BF281" s="145"/>
      <c r="BG281" s="145"/>
      <c r="BH281" s="146"/>
    </row>
    <row r="282" spans="2:60" x14ac:dyDescent="0.25">
      <c r="B282" s="141" t="s">
        <v>968</v>
      </c>
      <c r="C282" s="142"/>
      <c r="D282" s="142"/>
      <c r="E282" s="142"/>
      <c r="F282" s="142"/>
      <c r="G282" s="142"/>
      <c r="H282" s="142"/>
      <c r="I282" s="142"/>
      <c r="J282" s="142"/>
      <c r="K282" s="142"/>
      <c r="L282" s="142"/>
      <c r="M282" s="142"/>
      <c r="N282" s="142"/>
      <c r="O282" s="143"/>
      <c r="Q282" s="141" t="s">
        <v>968</v>
      </c>
      <c r="R282" s="142"/>
      <c r="S282" s="142"/>
      <c r="T282" s="142"/>
      <c r="U282" s="142"/>
      <c r="V282" s="142"/>
      <c r="W282" s="142"/>
      <c r="X282" s="142"/>
      <c r="Y282" s="142"/>
      <c r="Z282" s="142"/>
      <c r="AA282" s="142"/>
      <c r="AB282" s="142"/>
      <c r="AC282" s="142"/>
      <c r="AD282" s="143"/>
      <c r="AF282" s="141" t="s">
        <v>968</v>
      </c>
      <c r="AG282" s="142"/>
      <c r="AH282" s="142"/>
      <c r="AI282" s="142"/>
      <c r="AJ282" s="142"/>
      <c r="AK282" s="142"/>
      <c r="AL282" s="142"/>
      <c r="AM282" s="142"/>
      <c r="AN282" s="142"/>
      <c r="AO282" s="142"/>
      <c r="AP282" s="142"/>
      <c r="AQ282" s="142"/>
      <c r="AR282" s="142"/>
      <c r="AS282" s="143"/>
      <c r="AU282" s="141" t="s">
        <v>968</v>
      </c>
      <c r="AV282" s="142"/>
      <c r="AW282" s="142"/>
      <c r="AX282" s="142"/>
      <c r="AY282" s="142"/>
      <c r="AZ282" s="142"/>
      <c r="BA282" s="142"/>
      <c r="BB282" s="142"/>
      <c r="BC282" s="142"/>
      <c r="BD282" s="142"/>
      <c r="BE282" s="142"/>
      <c r="BF282" s="142"/>
      <c r="BG282" s="142"/>
      <c r="BH282" s="143"/>
    </row>
    <row r="283" spans="2:60" x14ac:dyDescent="0.25">
      <c r="B283" s="144"/>
      <c r="C283" s="145"/>
      <c r="D283" s="145"/>
      <c r="E283" s="145"/>
      <c r="F283" s="145"/>
      <c r="G283" s="145"/>
      <c r="H283" s="145"/>
      <c r="I283" s="145"/>
      <c r="J283" s="145"/>
      <c r="K283" s="145"/>
      <c r="L283" s="145"/>
      <c r="M283" s="145"/>
      <c r="N283" s="145"/>
      <c r="O283" s="146"/>
      <c r="Q283" s="144"/>
      <c r="R283" s="145"/>
      <c r="S283" s="145"/>
      <c r="T283" s="145"/>
      <c r="U283" s="145"/>
      <c r="V283" s="145"/>
      <c r="W283" s="145"/>
      <c r="X283" s="145"/>
      <c r="Y283" s="145"/>
      <c r="Z283" s="145"/>
      <c r="AA283" s="145"/>
      <c r="AB283" s="145"/>
      <c r="AC283" s="145"/>
      <c r="AD283" s="146"/>
      <c r="AF283" s="144"/>
      <c r="AG283" s="145"/>
      <c r="AH283" s="145"/>
      <c r="AI283" s="145"/>
      <c r="AJ283" s="145"/>
      <c r="AK283" s="145"/>
      <c r="AL283" s="145"/>
      <c r="AM283" s="145"/>
      <c r="AN283" s="145"/>
      <c r="AO283" s="145"/>
      <c r="AP283" s="145"/>
      <c r="AQ283" s="145"/>
      <c r="AR283" s="145"/>
      <c r="AS283" s="146"/>
      <c r="AU283" s="144"/>
      <c r="AV283" s="145"/>
      <c r="AW283" s="145"/>
      <c r="AX283" s="145"/>
      <c r="AY283" s="145"/>
      <c r="AZ283" s="145"/>
      <c r="BA283" s="145"/>
      <c r="BB283" s="145"/>
      <c r="BC283" s="145"/>
      <c r="BD283" s="145"/>
      <c r="BE283" s="145"/>
      <c r="BF283" s="145"/>
      <c r="BG283" s="145"/>
      <c r="BH283" s="146"/>
    </row>
    <row r="286" spans="2:60" x14ac:dyDescent="0.25">
      <c r="B286" s="139" t="s">
        <v>99</v>
      </c>
      <c r="C286" s="139"/>
      <c r="D286" s="139"/>
      <c r="E286" s="139"/>
      <c r="F286" s="139"/>
      <c r="G286" s="139"/>
      <c r="H286" s="139"/>
      <c r="I286" s="139"/>
      <c r="J286" s="139"/>
      <c r="K286" s="139"/>
      <c r="L286" s="139"/>
      <c r="M286" s="139"/>
      <c r="N286" s="139"/>
      <c r="O286" s="139"/>
    </row>
    <row r="287" spans="2:60" x14ac:dyDescent="0.25">
      <c r="B287" s="139"/>
      <c r="C287" s="139"/>
      <c r="D287" s="139"/>
      <c r="E287" s="139"/>
      <c r="F287" s="139"/>
      <c r="G287" s="139"/>
      <c r="H287" s="139"/>
      <c r="I287" s="139"/>
      <c r="J287" s="139"/>
      <c r="K287" s="139"/>
      <c r="L287" s="139"/>
      <c r="M287" s="139"/>
      <c r="N287" s="139"/>
      <c r="O287" s="139"/>
    </row>
    <row r="288" spans="2:60" x14ac:dyDescent="0.25">
      <c r="B288" t="s">
        <v>978</v>
      </c>
    </row>
    <row r="289" spans="2:60" x14ac:dyDescent="0.25">
      <c r="B289" t="s">
        <v>979</v>
      </c>
    </row>
    <row r="291" spans="2:60" x14ac:dyDescent="0.25">
      <c r="B291" s="46" t="s">
        <v>99</v>
      </c>
      <c r="C291" s="46"/>
      <c r="D291" s="46"/>
      <c r="E291" s="46"/>
      <c r="F291" s="46"/>
      <c r="G291" s="46"/>
      <c r="H291" s="46"/>
      <c r="I291" s="46"/>
      <c r="J291" s="46"/>
      <c r="K291" s="46"/>
      <c r="L291" s="46"/>
      <c r="M291" s="46"/>
      <c r="N291" s="46"/>
      <c r="O291" s="46"/>
      <c r="Q291" s="46" t="s">
        <v>980</v>
      </c>
      <c r="R291" s="46"/>
      <c r="S291" s="46"/>
      <c r="T291" s="46"/>
      <c r="U291" s="46"/>
      <c r="V291" s="46"/>
      <c r="W291" s="46"/>
      <c r="X291" s="46"/>
      <c r="Y291" s="46"/>
      <c r="Z291" s="46"/>
      <c r="AA291" s="46"/>
      <c r="AB291" s="46"/>
      <c r="AC291" s="46"/>
      <c r="AD291" s="46"/>
      <c r="AF291" s="161" t="s">
        <v>981</v>
      </c>
      <c r="AG291" s="161"/>
      <c r="AH291" s="161"/>
      <c r="AI291" s="161"/>
      <c r="AJ291" s="161"/>
      <c r="AK291" s="161"/>
      <c r="AL291" s="161"/>
      <c r="AM291" s="161"/>
      <c r="AN291" s="161"/>
      <c r="AO291" s="161"/>
      <c r="AP291" s="161"/>
      <c r="AQ291" s="161"/>
      <c r="AR291" s="161"/>
      <c r="AS291" s="161"/>
      <c r="AU291" s="161" t="s">
        <v>982</v>
      </c>
      <c r="AV291" s="161"/>
      <c r="AW291" s="161"/>
      <c r="AX291" s="161"/>
      <c r="AY291" s="161"/>
      <c r="AZ291" s="161"/>
      <c r="BA291" s="161"/>
      <c r="BB291" s="161"/>
      <c r="BC291" s="161"/>
      <c r="BD291" s="161"/>
      <c r="BE291" s="161"/>
      <c r="BF291" s="161"/>
      <c r="BG291" s="161"/>
      <c r="BH291" s="161"/>
    </row>
    <row r="292" spans="2:60" x14ac:dyDescent="0.25">
      <c r="B292" s="141" t="s">
        <v>983</v>
      </c>
      <c r="C292" s="142"/>
      <c r="D292" s="142"/>
      <c r="E292" s="142"/>
      <c r="F292" s="142"/>
      <c r="G292" s="142"/>
      <c r="H292" s="142"/>
      <c r="I292" s="142"/>
      <c r="J292" s="142"/>
      <c r="K292" s="142"/>
      <c r="L292" s="142"/>
      <c r="M292" s="142"/>
      <c r="N292" s="142"/>
      <c r="O292" s="143"/>
      <c r="Q292" s="141" t="s">
        <v>984</v>
      </c>
      <c r="R292" s="142"/>
      <c r="S292" s="142"/>
      <c r="T292" s="142"/>
      <c r="U292" s="142"/>
      <c r="V292" s="142"/>
      <c r="W292" s="142"/>
      <c r="X292" s="142"/>
      <c r="Y292" s="142"/>
      <c r="Z292" s="142"/>
      <c r="AA292" s="142"/>
      <c r="AB292" s="142"/>
      <c r="AC292" s="142"/>
      <c r="AD292" s="143"/>
      <c r="AF292" s="141" t="s">
        <v>983</v>
      </c>
      <c r="AG292" s="142"/>
      <c r="AH292" s="142"/>
      <c r="AI292" s="142"/>
      <c r="AJ292" s="142"/>
      <c r="AK292" s="142"/>
      <c r="AL292" s="142"/>
      <c r="AM292" s="142"/>
      <c r="AN292" s="142"/>
      <c r="AO292" s="142"/>
      <c r="AP292" s="142"/>
      <c r="AQ292" s="142"/>
      <c r="AR292" s="142"/>
      <c r="AS292" s="143"/>
      <c r="AU292" s="141" t="s">
        <v>984</v>
      </c>
      <c r="AV292" s="142"/>
      <c r="AW292" s="142"/>
      <c r="AX292" s="142"/>
      <c r="AY292" s="142"/>
      <c r="AZ292" s="142"/>
      <c r="BA292" s="142"/>
      <c r="BB292" s="142"/>
      <c r="BC292" s="142"/>
      <c r="BD292" s="142"/>
      <c r="BE292" s="142"/>
      <c r="BF292" s="142"/>
      <c r="BG292" s="142"/>
      <c r="BH292" s="143"/>
    </row>
    <row r="293" spans="2:60" x14ac:dyDescent="0.25">
      <c r="B293" s="144"/>
      <c r="C293" s="145"/>
      <c r="D293" s="145"/>
      <c r="E293" s="145"/>
      <c r="F293" s="145"/>
      <c r="G293" s="145"/>
      <c r="H293" s="145"/>
      <c r="I293" s="145"/>
      <c r="J293" s="145"/>
      <c r="K293" s="145"/>
      <c r="L293" s="145"/>
      <c r="M293" s="145"/>
      <c r="N293" s="145"/>
      <c r="O293" s="146"/>
      <c r="Q293" s="144"/>
      <c r="R293" s="145"/>
      <c r="S293" s="145"/>
      <c r="T293" s="145"/>
      <c r="U293" s="145"/>
      <c r="V293" s="145"/>
      <c r="W293" s="145"/>
      <c r="X293" s="145"/>
      <c r="Y293" s="145"/>
      <c r="Z293" s="145"/>
      <c r="AA293" s="145"/>
      <c r="AB293" s="145"/>
      <c r="AC293" s="145"/>
      <c r="AD293" s="146"/>
      <c r="AF293" s="144"/>
      <c r="AG293" s="145"/>
      <c r="AH293" s="145"/>
      <c r="AI293" s="145"/>
      <c r="AJ293" s="145"/>
      <c r="AK293" s="145"/>
      <c r="AL293" s="145"/>
      <c r="AM293" s="145"/>
      <c r="AN293" s="145"/>
      <c r="AO293" s="145"/>
      <c r="AP293" s="145"/>
      <c r="AQ293" s="145"/>
      <c r="AR293" s="145"/>
      <c r="AS293" s="146"/>
      <c r="AU293" s="144"/>
      <c r="AV293" s="145"/>
      <c r="AW293" s="145"/>
      <c r="AX293" s="145"/>
      <c r="AY293" s="145"/>
      <c r="AZ293" s="145"/>
      <c r="BA293" s="145"/>
      <c r="BB293" s="145"/>
      <c r="BC293" s="145"/>
      <c r="BD293" s="145"/>
      <c r="BE293" s="145"/>
      <c r="BF293" s="145"/>
      <c r="BG293" s="145"/>
      <c r="BH293" s="146"/>
    </row>
    <row r="294" spans="2:60" x14ac:dyDescent="0.25">
      <c r="B294" s="159" t="s">
        <v>13</v>
      </c>
      <c r="C294" s="159"/>
      <c r="D294" s="159" t="s">
        <v>15</v>
      </c>
      <c r="E294" s="159"/>
      <c r="F294" s="159" t="s">
        <v>16</v>
      </c>
      <c r="G294" s="159"/>
      <c r="H294" s="159" t="s">
        <v>19</v>
      </c>
      <c r="I294" s="159"/>
      <c r="J294" s="159" t="s">
        <v>822</v>
      </c>
      <c r="K294" s="159"/>
      <c r="L294" s="159" t="s">
        <v>824</v>
      </c>
      <c r="M294" s="159"/>
      <c r="N294" s="159" t="s">
        <v>826</v>
      </c>
      <c r="O294" s="159"/>
      <c r="Q294" s="159" t="s">
        <v>13</v>
      </c>
      <c r="R294" s="159"/>
      <c r="S294" s="159" t="s">
        <v>15</v>
      </c>
      <c r="T294" s="159"/>
      <c r="U294" s="159" t="s">
        <v>16</v>
      </c>
      <c r="V294" s="159"/>
      <c r="W294" s="159" t="s">
        <v>19</v>
      </c>
      <c r="X294" s="159"/>
      <c r="Y294" s="159" t="s">
        <v>822</v>
      </c>
      <c r="Z294" s="159"/>
      <c r="AA294" s="159" t="s">
        <v>824</v>
      </c>
      <c r="AB294" s="159"/>
      <c r="AC294" s="159" t="s">
        <v>826</v>
      </c>
      <c r="AD294" s="159"/>
      <c r="AF294" s="159" t="s">
        <v>13</v>
      </c>
      <c r="AG294" s="159"/>
      <c r="AH294" s="159" t="s">
        <v>15</v>
      </c>
      <c r="AI294" s="159"/>
      <c r="AJ294" s="159" t="s">
        <v>16</v>
      </c>
      <c r="AK294" s="159"/>
      <c r="AL294" s="159" t="s">
        <v>19</v>
      </c>
      <c r="AM294" s="159"/>
      <c r="AN294" s="159" t="s">
        <v>822</v>
      </c>
      <c r="AO294" s="159"/>
      <c r="AP294" s="159" t="s">
        <v>824</v>
      </c>
      <c r="AQ294" s="159"/>
      <c r="AR294" s="159" t="s">
        <v>826</v>
      </c>
      <c r="AS294" s="159"/>
      <c r="AU294" s="159" t="s">
        <v>13</v>
      </c>
      <c r="AV294" s="159"/>
      <c r="AW294" s="159" t="s">
        <v>15</v>
      </c>
      <c r="AX294" s="159"/>
      <c r="AY294" s="159" t="s">
        <v>16</v>
      </c>
      <c r="AZ294" s="159"/>
      <c r="BA294" s="159" t="s">
        <v>19</v>
      </c>
      <c r="BB294" s="159"/>
      <c r="BC294" s="159" t="s">
        <v>822</v>
      </c>
      <c r="BD294" s="159"/>
      <c r="BE294" s="159" t="s">
        <v>824</v>
      </c>
      <c r="BF294" s="159"/>
      <c r="BG294" s="159" t="s">
        <v>826</v>
      </c>
      <c r="BH294" s="159"/>
    </row>
    <row r="295" spans="2:60" x14ac:dyDescent="0.25">
      <c r="B295" s="158"/>
      <c r="C295" s="158"/>
      <c r="D295" s="157">
        <v>0.75</v>
      </c>
      <c r="E295" s="158"/>
      <c r="F295" s="157"/>
      <c r="G295" s="158"/>
      <c r="H295" s="157">
        <v>0.25</v>
      </c>
      <c r="I295" s="158"/>
      <c r="J295" s="157">
        <v>0.25</v>
      </c>
      <c r="K295" s="158"/>
      <c r="L295" s="157">
        <v>0.5</v>
      </c>
      <c r="M295" s="158"/>
      <c r="N295" s="158"/>
      <c r="O295" s="158"/>
      <c r="Q295" s="158"/>
      <c r="R295" s="158"/>
      <c r="S295" s="157">
        <v>0.6</v>
      </c>
      <c r="T295" s="158"/>
      <c r="U295" s="157"/>
      <c r="V295" s="158"/>
      <c r="W295" s="157">
        <v>0.1</v>
      </c>
      <c r="X295" s="158"/>
      <c r="Y295" s="157">
        <v>0.25</v>
      </c>
      <c r="Z295" s="158"/>
      <c r="AA295" s="157">
        <v>0.5</v>
      </c>
      <c r="AB295" s="158"/>
      <c r="AC295" s="158"/>
      <c r="AD295" s="158"/>
      <c r="AF295" s="158"/>
      <c r="AG295" s="158"/>
      <c r="AH295" s="157">
        <v>0.86</v>
      </c>
      <c r="AI295" s="158"/>
      <c r="AJ295" s="157"/>
      <c r="AK295" s="158"/>
      <c r="AL295" s="157">
        <v>0.28999999999999998</v>
      </c>
      <c r="AM295" s="158"/>
      <c r="AN295" s="157">
        <v>0.25</v>
      </c>
      <c r="AO295" s="158"/>
      <c r="AP295" s="157">
        <v>0.5</v>
      </c>
      <c r="AQ295" s="158"/>
      <c r="AR295" s="158"/>
      <c r="AS295" s="158"/>
      <c r="AU295" s="158"/>
      <c r="AV295" s="158"/>
      <c r="AW295" s="157">
        <v>0.69</v>
      </c>
      <c r="AX295" s="158"/>
      <c r="AY295" s="157"/>
      <c r="AZ295" s="158"/>
      <c r="BA295" s="157">
        <v>0.11</v>
      </c>
      <c r="BB295" s="158"/>
      <c r="BC295" s="157">
        <v>0.25</v>
      </c>
      <c r="BD295" s="158"/>
      <c r="BE295" s="157">
        <v>0.5</v>
      </c>
      <c r="BF295" s="158"/>
      <c r="BG295" s="158"/>
      <c r="BH295" s="158"/>
    </row>
    <row r="296" spans="2:60" x14ac:dyDescent="0.25">
      <c r="B296" s="159" t="s">
        <v>14</v>
      </c>
      <c r="C296" s="159"/>
      <c r="D296" s="159" t="s">
        <v>17</v>
      </c>
      <c r="E296" s="159"/>
      <c r="F296" s="159" t="s">
        <v>18</v>
      </c>
      <c r="G296" s="159"/>
      <c r="H296" s="159" t="s">
        <v>20</v>
      </c>
      <c r="I296" s="159"/>
      <c r="J296" s="159" t="s">
        <v>823</v>
      </c>
      <c r="K296" s="159"/>
      <c r="L296" s="159" t="s">
        <v>825</v>
      </c>
      <c r="M296" s="159"/>
      <c r="N296" s="159" t="s">
        <v>827</v>
      </c>
      <c r="O296" s="159"/>
      <c r="Q296" s="159" t="s">
        <v>14</v>
      </c>
      <c r="R296" s="159"/>
      <c r="S296" s="159" t="s">
        <v>17</v>
      </c>
      <c r="T296" s="159"/>
      <c r="U296" s="159" t="s">
        <v>18</v>
      </c>
      <c r="V296" s="159"/>
      <c r="W296" s="159" t="s">
        <v>20</v>
      </c>
      <c r="X296" s="159"/>
      <c r="Y296" s="159" t="s">
        <v>823</v>
      </c>
      <c r="Z296" s="159"/>
      <c r="AA296" s="159" t="s">
        <v>825</v>
      </c>
      <c r="AB296" s="159"/>
      <c r="AC296" s="159" t="s">
        <v>827</v>
      </c>
      <c r="AD296" s="159"/>
      <c r="AF296" s="159" t="s">
        <v>14</v>
      </c>
      <c r="AG296" s="159"/>
      <c r="AH296" s="159" t="s">
        <v>17</v>
      </c>
      <c r="AI296" s="159"/>
      <c r="AJ296" s="159" t="s">
        <v>18</v>
      </c>
      <c r="AK296" s="159"/>
      <c r="AL296" s="159" t="s">
        <v>20</v>
      </c>
      <c r="AM296" s="159"/>
      <c r="AN296" s="159" t="s">
        <v>823</v>
      </c>
      <c r="AO296" s="159"/>
      <c r="AP296" s="159" t="s">
        <v>825</v>
      </c>
      <c r="AQ296" s="159"/>
      <c r="AR296" s="159" t="s">
        <v>827</v>
      </c>
      <c r="AS296" s="159"/>
      <c r="AU296" s="159" t="s">
        <v>14</v>
      </c>
      <c r="AV296" s="159"/>
      <c r="AW296" s="159" t="s">
        <v>17</v>
      </c>
      <c r="AX296" s="159"/>
      <c r="AY296" s="159" t="s">
        <v>18</v>
      </c>
      <c r="AZ296" s="159"/>
      <c r="BA296" s="159" t="s">
        <v>20</v>
      </c>
      <c r="BB296" s="159"/>
      <c r="BC296" s="159" t="s">
        <v>823</v>
      </c>
      <c r="BD296" s="159"/>
      <c r="BE296" s="159" t="s">
        <v>825</v>
      </c>
      <c r="BF296" s="159"/>
      <c r="BG296" s="159" t="s">
        <v>827</v>
      </c>
      <c r="BH296" s="159"/>
    </row>
    <row r="297" spans="2:60" x14ac:dyDescent="0.25">
      <c r="B297" s="158"/>
      <c r="C297" s="158"/>
      <c r="D297" s="157">
        <v>0.25</v>
      </c>
      <c r="E297" s="158"/>
      <c r="F297" s="157"/>
      <c r="G297" s="158"/>
      <c r="H297" s="158"/>
      <c r="I297" s="158"/>
      <c r="J297" s="157">
        <v>0.15</v>
      </c>
      <c r="K297" s="158"/>
      <c r="L297" s="157">
        <v>0.35</v>
      </c>
      <c r="M297" s="158"/>
      <c r="N297" s="158"/>
      <c r="O297" s="158"/>
      <c r="Q297" s="158"/>
      <c r="R297" s="158"/>
      <c r="S297" s="157">
        <v>0.5</v>
      </c>
      <c r="T297" s="158"/>
      <c r="U297" s="157"/>
      <c r="V297" s="158"/>
      <c r="W297" s="158"/>
      <c r="X297" s="158"/>
      <c r="Y297" s="157">
        <v>0.15</v>
      </c>
      <c r="Z297" s="158"/>
      <c r="AA297" s="157">
        <v>0.35</v>
      </c>
      <c r="AB297" s="158"/>
      <c r="AC297" s="158"/>
      <c r="AD297" s="158"/>
      <c r="AF297" s="158"/>
      <c r="AG297" s="158"/>
      <c r="AH297" s="157">
        <v>0.28999999999999998</v>
      </c>
      <c r="AI297" s="158"/>
      <c r="AJ297" s="157"/>
      <c r="AK297" s="158"/>
      <c r="AL297" s="158"/>
      <c r="AM297" s="158"/>
      <c r="AN297" s="157">
        <v>0.15</v>
      </c>
      <c r="AO297" s="158"/>
      <c r="AP297" s="157">
        <v>0.35</v>
      </c>
      <c r="AQ297" s="158"/>
      <c r="AR297" s="158"/>
      <c r="AS297" s="158"/>
      <c r="AU297" s="158"/>
      <c r="AV297" s="158"/>
      <c r="AW297" s="157">
        <v>0.56999999999999995</v>
      </c>
      <c r="AX297" s="158"/>
      <c r="AY297" s="157"/>
      <c r="AZ297" s="158"/>
      <c r="BA297" s="158"/>
      <c r="BB297" s="158"/>
      <c r="BC297" s="157">
        <v>0.15</v>
      </c>
      <c r="BD297" s="158"/>
      <c r="BE297" s="157">
        <v>0.35</v>
      </c>
      <c r="BF297" s="158"/>
      <c r="BG297" s="158"/>
      <c r="BH297" s="158"/>
    </row>
    <row r="298" spans="2:60" x14ac:dyDescent="0.25">
      <c r="B298" s="154" t="s">
        <v>828</v>
      </c>
      <c r="C298" s="154"/>
      <c r="D298" s="154"/>
      <c r="E298" s="154"/>
      <c r="F298" s="155" t="s">
        <v>832</v>
      </c>
      <c r="G298" s="156"/>
      <c r="H298" s="156"/>
      <c r="I298" s="156"/>
      <c r="J298" s="156"/>
      <c r="K298" s="156"/>
      <c r="L298" s="156"/>
      <c r="M298" s="156"/>
      <c r="N298" s="156"/>
      <c r="O298" s="156"/>
      <c r="Q298" s="154" t="s">
        <v>828</v>
      </c>
      <c r="R298" s="154"/>
      <c r="S298" s="154"/>
      <c r="T298" s="154"/>
      <c r="U298" s="155" t="s">
        <v>832</v>
      </c>
      <c r="V298" s="156"/>
      <c r="W298" s="156"/>
      <c r="X298" s="156"/>
      <c r="Y298" s="156"/>
      <c r="Z298" s="156"/>
      <c r="AA298" s="156"/>
      <c r="AB298" s="156"/>
      <c r="AC298" s="156"/>
      <c r="AD298" s="156"/>
      <c r="AF298" s="154" t="s">
        <v>828</v>
      </c>
      <c r="AG298" s="154"/>
      <c r="AH298" s="154"/>
      <c r="AI298" s="154"/>
      <c r="AJ298" s="155" t="s">
        <v>832</v>
      </c>
      <c r="AK298" s="156"/>
      <c r="AL298" s="156"/>
      <c r="AM298" s="156"/>
      <c r="AN298" s="156"/>
      <c r="AO298" s="156"/>
      <c r="AP298" s="156"/>
      <c r="AQ298" s="156"/>
      <c r="AR298" s="156"/>
      <c r="AS298" s="156"/>
      <c r="AU298" s="154" t="s">
        <v>828</v>
      </c>
      <c r="AV298" s="154"/>
      <c r="AW298" s="154"/>
      <c r="AX298" s="154"/>
      <c r="AY298" s="155" t="s">
        <v>832</v>
      </c>
      <c r="AZ298" s="156"/>
      <c r="BA298" s="156"/>
      <c r="BB298" s="156"/>
      <c r="BC298" s="156"/>
      <c r="BD298" s="156"/>
      <c r="BE298" s="156"/>
      <c r="BF298" s="156"/>
      <c r="BG298" s="156"/>
      <c r="BH298" s="156"/>
    </row>
    <row r="299" spans="2:60" x14ac:dyDescent="0.25">
      <c r="B299" s="148" t="s">
        <v>829</v>
      </c>
      <c r="C299" s="148"/>
      <c r="D299" s="148"/>
      <c r="E299" s="148"/>
      <c r="F299" s="149" t="s">
        <v>985</v>
      </c>
      <c r="G299" s="150"/>
      <c r="H299" s="150"/>
      <c r="I299" s="150"/>
      <c r="J299" s="150"/>
      <c r="K299" s="150"/>
      <c r="L299" s="150"/>
      <c r="M299" s="150"/>
      <c r="N299" s="150"/>
      <c r="O299" s="150"/>
      <c r="Q299" s="148" t="s">
        <v>829</v>
      </c>
      <c r="R299" s="148"/>
      <c r="S299" s="148"/>
      <c r="T299" s="148"/>
      <c r="U299" s="149" t="s">
        <v>986</v>
      </c>
      <c r="V299" s="150"/>
      <c r="W299" s="150"/>
      <c r="X299" s="150"/>
      <c r="Y299" s="150"/>
      <c r="Z299" s="150"/>
      <c r="AA299" s="150"/>
      <c r="AB299" s="150"/>
      <c r="AC299" s="150"/>
      <c r="AD299" s="150"/>
      <c r="AF299" s="148" t="s">
        <v>829</v>
      </c>
      <c r="AG299" s="148"/>
      <c r="AH299" s="148"/>
      <c r="AI299" s="148"/>
      <c r="AJ299" s="149" t="s">
        <v>985</v>
      </c>
      <c r="AK299" s="150"/>
      <c r="AL299" s="150"/>
      <c r="AM299" s="150"/>
      <c r="AN299" s="150"/>
      <c r="AO299" s="150"/>
      <c r="AP299" s="150"/>
      <c r="AQ299" s="150"/>
      <c r="AR299" s="150"/>
      <c r="AS299" s="150"/>
      <c r="AU299" s="148" t="s">
        <v>829</v>
      </c>
      <c r="AV299" s="148"/>
      <c r="AW299" s="148"/>
      <c r="AX299" s="148"/>
      <c r="AY299" s="149" t="s">
        <v>986</v>
      </c>
      <c r="AZ299" s="150"/>
      <c r="BA299" s="150"/>
      <c r="BB299" s="150"/>
      <c r="BC299" s="150"/>
      <c r="BD299" s="150"/>
      <c r="BE299" s="150"/>
      <c r="BF299" s="150"/>
      <c r="BG299" s="150"/>
      <c r="BH299" s="150"/>
    </row>
    <row r="300" spans="2:60" x14ac:dyDescent="0.25">
      <c r="B300" s="154" t="s">
        <v>830</v>
      </c>
      <c r="C300" s="154"/>
      <c r="D300" s="154"/>
      <c r="E300" s="154"/>
      <c r="F300" s="155" t="s">
        <v>955</v>
      </c>
      <c r="G300" s="156"/>
      <c r="H300" s="156"/>
      <c r="I300" s="156"/>
      <c r="J300" s="156"/>
      <c r="K300" s="156"/>
      <c r="L300" s="156"/>
      <c r="M300" s="156"/>
      <c r="N300" s="156"/>
      <c r="O300" s="156"/>
      <c r="Q300" s="154" t="s">
        <v>830</v>
      </c>
      <c r="R300" s="154"/>
      <c r="S300" s="154"/>
      <c r="T300" s="154"/>
      <c r="U300" s="155" t="s">
        <v>969</v>
      </c>
      <c r="V300" s="156"/>
      <c r="W300" s="156"/>
      <c r="X300" s="156"/>
      <c r="Y300" s="156"/>
      <c r="Z300" s="156"/>
      <c r="AA300" s="156"/>
      <c r="AB300" s="156"/>
      <c r="AC300" s="156"/>
      <c r="AD300" s="156"/>
      <c r="AF300" s="154" t="s">
        <v>830</v>
      </c>
      <c r="AG300" s="154"/>
      <c r="AH300" s="154"/>
      <c r="AI300" s="154"/>
      <c r="AJ300" s="155" t="s">
        <v>955</v>
      </c>
      <c r="AK300" s="156"/>
      <c r="AL300" s="156"/>
      <c r="AM300" s="156"/>
      <c r="AN300" s="156"/>
      <c r="AO300" s="156"/>
      <c r="AP300" s="156"/>
      <c r="AQ300" s="156"/>
      <c r="AR300" s="156"/>
      <c r="AS300" s="156"/>
      <c r="AU300" s="154" t="s">
        <v>830</v>
      </c>
      <c r="AV300" s="154"/>
      <c r="AW300" s="154"/>
      <c r="AX300" s="154"/>
      <c r="AY300" s="155" t="s">
        <v>969</v>
      </c>
      <c r="AZ300" s="156"/>
      <c r="BA300" s="156"/>
      <c r="BB300" s="156"/>
      <c r="BC300" s="156"/>
      <c r="BD300" s="156"/>
      <c r="BE300" s="156"/>
      <c r="BF300" s="156"/>
      <c r="BG300" s="156"/>
      <c r="BH300" s="156"/>
    </row>
    <row r="301" spans="2:60" x14ac:dyDescent="0.25">
      <c r="B301" s="148" t="s">
        <v>831</v>
      </c>
      <c r="C301" s="148"/>
      <c r="D301" s="148"/>
      <c r="E301" s="148"/>
      <c r="F301" s="149" t="s">
        <v>955</v>
      </c>
      <c r="G301" s="150"/>
      <c r="H301" s="150"/>
      <c r="I301" s="150"/>
      <c r="J301" s="150"/>
      <c r="K301" s="150"/>
      <c r="L301" s="150"/>
      <c r="M301" s="150"/>
      <c r="N301" s="150"/>
      <c r="O301" s="150"/>
      <c r="Q301" s="148" t="s">
        <v>831</v>
      </c>
      <c r="R301" s="148"/>
      <c r="S301" s="148"/>
      <c r="T301" s="148"/>
      <c r="U301" s="149" t="s">
        <v>969</v>
      </c>
      <c r="V301" s="150"/>
      <c r="W301" s="150"/>
      <c r="X301" s="150"/>
      <c r="Y301" s="150"/>
      <c r="Z301" s="150"/>
      <c r="AA301" s="150"/>
      <c r="AB301" s="150"/>
      <c r="AC301" s="150"/>
      <c r="AD301" s="150"/>
      <c r="AF301" s="148" t="s">
        <v>831</v>
      </c>
      <c r="AG301" s="148"/>
      <c r="AH301" s="148"/>
      <c r="AI301" s="148"/>
      <c r="AJ301" s="149" t="s">
        <v>955</v>
      </c>
      <c r="AK301" s="150"/>
      <c r="AL301" s="150"/>
      <c r="AM301" s="150"/>
      <c r="AN301" s="150"/>
      <c r="AO301" s="150"/>
      <c r="AP301" s="150"/>
      <c r="AQ301" s="150"/>
      <c r="AR301" s="150"/>
      <c r="AS301" s="150"/>
      <c r="AU301" s="148" t="s">
        <v>831</v>
      </c>
      <c r="AV301" s="148"/>
      <c r="AW301" s="148"/>
      <c r="AX301" s="148"/>
      <c r="AY301" s="149" t="s">
        <v>969</v>
      </c>
      <c r="AZ301" s="150"/>
      <c r="BA301" s="150"/>
      <c r="BB301" s="150"/>
      <c r="BC301" s="150"/>
      <c r="BD301" s="150"/>
      <c r="BE301" s="150"/>
      <c r="BF301" s="150"/>
      <c r="BG301" s="150"/>
      <c r="BH301" s="150"/>
    </row>
    <row r="302" spans="2:60" x14ac:dyDescent="0.25">
      <c r="B302" s="141" t="s">
        <v>988</v>
      </c>
      <c r="C302" s="142"/>
      <c r="D302" s="142"/>
      <c r="E302" s="142"/>
      <c r="F302" s="142"/>
      <c r="G302" s="142"/>
      <c r="H302" s="142"/>
      <c r="I302" s="142"/>
      <c r="J302" s="142"/>
      <c r="K302" s="142"/>
      <c r="L302" s="142"/>
      <c r="M302" s="142"/>
      <c r="N302" s="142"/>
      <c r="O302" s="143"/>
      <c r="Q302" s="141" t="s">
        <v>989</v>
      </c>
      <c r="R302" s="142"/>
      <c r="S302" s="142"/>
      <c r="T302" s="142"/>
      <c r="U302" s="142"/>
      <c r="V302" s="142"/>
      <c r="W302" s="142"/>
      <c r="X302" s="142"/>
      <c r="Y302" s="142"/>
      <c r="Z302" s="142"/>
      <c r="AA302" s="142"/>
      <c r="AB302" s="142"/>
      <c r="AC302" s="142"/>
      <c r="AD302" s="143"/>
      <c r="AF302" s="141" t="s">
        <v>990</v>
      </c>
      <c r="AG302" s="142"/>
      <c r="AH302" s="142"/>
      <c r="AI302" s="142"/>
      <c r="AJ302" s="142"/>
      <c r="AK302" s="142"/>
      <c r="AL302" s="142"/>
      <c r="AM302" s="142"/>
      <c r="AN302" s="142"/>
      <c r="AO302" s="142"/>
      <c r="AP302" s="142"/>
      <c r="AQ302" s="142"/>
      <c r="AR302" s="142"/>
      <c r="AS302" s="143"/>
      <c r="AU302" s="141" t="s">
        <v>991</v>
      </c>
      <c r="AV302" s="142"/>
      <c r="AW302" s="142"/>
      <c r="AX302" s="142"/>
      <c r="AY302" s="142"/>
      <c r="AZ302" s="142"/>
      <c r="BA302" s="142"/>
      <c r="BB302" s="142"/>
      <c r="BC302" s="142"/>
      <c r="BD302" s="142"/>
      <c r="BE302" s="142"/>
      <c r="BF302" s="142"/>
      <c r="BG302" s="142"/>
      <c r="BH302" s="143"/>
    </row>
    <row r="303" spans="2:60" x14ac:dyDescent="0.25">
      <c r="B303" s="151"/>
      <c r="C303" s="152"/>
      <c r="D303" s="152"/>
      <c r="E303" s="152"/>
      <c r="F303" s="152"/>
      <c r="G303" s="152"/>
      <c r="H303" s="152"/>
      <c r="I303" s="152"/>
      <c r="J303" s="152"/>
      <c r="K303" s="152"/>
      <c r="L303" s="152"/>
      <c r="M303" s="152"/>
      <c r="N303" s="152"/>
      <c r="O303" s="153"/>
      <c r="Q303" s="151"/>
      <c r="R303" s="152"/>
      <c r="S303" s="152"/>
      <c r="T303" s="152"/>
      <c r="U303" s="152"/>
      <c r="V303" s="152"/>
      <c r="W303" s="152"/>
      <c r="X303" s="152"/>
      <c r="Y303" s="152"/>
      <c r="Z303" s="152"/>
      <c r="AA303" s="152"/>
      <c r="AB303" s="152"/>
      <c r="AC303" s="152"/>
      <c r="AD303" s="153"/>
      <c r="AF303" s="151"/>
      <c r="AG303" s="152"/>
      <c r="AH303" s="152"/>
      <c r="AI303" s="152"/>
      <c r="AJ303" s="152"/>
      <c r="AK303" s="152"/>
      <c r="AL303" s="152"/>
      <c r="AM303" s="152"/>
      <c r="AN303" s="152"/>
      <c r="AO303" s="152"/>
      <c r="AP303" s="152"/>
      <c r="AQ303" s="152"/>
      <c r="AR303" s="152"/>
      <c r="AS303" s="153"/>
      <c r="AU303" s="151"/>
      <c r="AV303" s="152"/>
      <c r="AW303" s="152"/>
      <c r="AX303" s="152"/>
      <c r="AY303" s="152"/>
      <c r="AZ303" s="152"/>
      <c r="BA303" s="152"/>
      <c r="BB303" s="152"/>
      <c r="BC303" s="152"/>
      <c r="BD303" s="152"/>
      <c r="BE303" s="152"/>
      <c r="BF303" s="152"/>
      <c r="BG303" s="152"/>
      <c r="BH303" s="153"/>
    </row>
    <row r="304" spans="2:60" x14ac:dyDescent="0.25">
      <c r="B304" s="151"/>
      <c r="C304" s="152"/>
      <c r="D304" s="152"/>
      <c r="E304" s="152"/>
      <c r="F304" s="152"/>
      <c r="G304" s="152"/>
      <c r="H304" s="152"/>
      <c r="I304" s="152"/>
      <c r="J304" s="152"/>
      <c r="K304" s="152"/>
      <c r="L304" s="152"/>
      <c r="M304" s="152"/>
      <c r="N304" s="152"/>
      <c r="O304" s="153"/>
      <c r="Q304" s="151"/>
      <c r="R304" s="152"/>
      <c r="S304" s="152"/>
      <c r="T304" s="152"/>
      <c r="U304" s="152"/>
      <c r="V304" s="152"/>
      <c r="W304" s="152"/>
      <c r="X304" s="152"/>
      <c r="Y304" s="152"/>
      <c r="Z304" s="152"/>
      <c r="AA304" s="152"/>
      <c r="AB304" s="152"/>
      <c r="AC304" s="152"/>
      <c r="AD304" s="153"/>
      <c r="AF304" s="151"/>
      <c r="AG304" s="152"/>
      <c r="AH304" s="152"/>
      <c r="AI304" s="152"/>
      <c r="AJ304" s="152"/>
      <c r="AK304" s="152"/>
      <c r="AL304" s="152"/>
      <c r="AM304" s="152"/>
      <c r="AN304" s="152"/>
      <c r="AO304" s="152"/>
      <c r="AP304" s="152"/>
      <c r="AQ304" s="152"/>
      <c r="AR304" s="152"/>
      <c r="AS304" s="153"/>
      <c r="AU304" s="151"/>
      <c r="AV304" s="152"/>
      <c r="AW304" s="152"/>
      <c r="AX304" s="152"/>
      <c r="AY304" s="152"/>
      <c r="AZ304" s="152"/>
      <c r="BA304" s="152"/>
      <c r="BB304" s="152"/>
      <c r="BC304" s="152"/>
      <c r="BD304" s="152"/>
      <c r="BE304" s="152"/>
      <c r="BF304" s="152"/>
      <c r="BG304" s="152"/>
      <c r="BH304" s="153"/>
    </row>
    <row r="305" spans="2:60" x14ac:dyDescent="0.25">
      <c r="B305" s="151"/>
      <c r="C305" s="152"/>
      <c r="D305" s="152"/>
      <c r="E305" s="152"/>
      <c r="F305" s="152"/>
      <c r="G305" s="152"/>
      <c r="H305" s="152"/>
      <c r="I305" s="152"/>
      <c r="J305" s="152"/>
      <c r="K305" s="152"/>
      <c r="L305" s="152"/>
      <c r="M305" s="152"/>
      <c r="N305" s="152"/>
      <c r="O305" s="153"/>
      <c r="Q305" s="151"/>
      <c r="R305" s="152"/>
      <c r="S305" s="152"/>
      <c r="T305" s="152"/>
      <c r="U305" s="152"/>
      <c r="V305" s="152"/>
      <c r="W305" s="152"/>
      <c r="X305" s="152"/>
      <c r="Y305" s="152"/>
      <c r="Z305" s="152"/>
      <c r="AA305" s="152"/>
      <c r="AB305" s="152"/>
      <c r="AC305" s="152"/>
      <c r="AD305" s="153"/>
      <c r="AF305" s="151"/>
      <c r="AG305" s="152"/>
      <c r="AH305" s="152"/>
      <c r="AI305" s="152"/>
      <c r="AJ305" s="152"/>
      <c r="AK305" s="152"/>
      <c r="AL305" s="152"/>
      <c r="AM305" s="152"/>
      <c r="AN305" s="152"/>
      <c r="AO305" s="152"/>
      <c r="AP305" s="152"/>
      <c r="AQ305" s="152"/>
      <c r="AR305" s="152"/>
      <c r="AS305" s="153"/>
      <c r="AU305" s="151"/>
      <c r="AV305" s="152"/>
      <c r="AW305" s="152"/>
      <c r="AX305" s="152"/>
      <c r="AY305" s="152"/>
      <c r="AZ305" s="152"/>
      <c r="BA305" s="152"/>
      <c r="BB305" s="152"/>
      <c r="BC305" s="152"/>
      <c r="BD305" s="152"/>
      <c r="BE305" s="152"/>
      <c r="BF305" s="152"/>
      <c r="BG305" s="152"/>
      <c r="BH305" s="153"/>
    </row>
    <row r="306" spans="2:60" x14ac:dyDescent="0.25">
      <c r="B306" s="151"/>
      <c r="C306" s="152"/>
      <c r="D306" s="152"/>
      <c r="E306" s="152"/>
      <c r="F306" s="152"/>
      <c r="G306" s="152"/>
      <c r="H306" s="152"/>
      <c r="I306" s="152"/>
      <c r="J306" s="152"/>
      <c r="K306" s="152"/>
      <c r="L306" s="152"/>
      <c r="M306" s="152"/>
      <c r="N306" s="152"/>
      <c r="O306" s="153"/>
      <c r="Q306" s="151"/>
      <c r="R306" s="152"/>
      <c r="S306" s="152"/>
      <c r="T306" s="152"/>
      <c r="U306" s="152"/>
      <c r="V306" s="152"/>
      <c r="W306" s="152"/>
      <c r="X306" s="152"/>
      <c r="Y306" s="152"/>
      <c r="Z306" s="152"/>
      <c r="AA306" s="152"/>
      <c r="AB306" s="152"/>
      <c r="AC306" s="152"/>
      <c r="AD306" s="153"/>
      <c r="AF306" s="151"/>
      <c r="AG306" s="152"/>
      <c r="AH306" s="152"/>
      <c r="AI306" s="152"/>
      <c r="AJ306" s="152"/>
      <c r="AK306" s="152"/>
      <c r="AL306" s="152"/>
      <c r="AM306" s="152"/>
      <c r="AN306" s="152"/>
      <c r="AO306" s="152"/>
      <c r="AP306" s="152"/>
      <c r="AQ306" s="152"/>
      <c r="AR306" s="152"/>
      <c r="AS306" s="153"/>
      <c r="AU306" s="151"/>
      <c r="AV306" s="152"/>
      <c r="AW306" s="152"/>
      <c r="AX306" s="152"/>
      <c r="AY306" s="152"/>
      <c r="AZ306" s="152"/>
      <c r="BA306" s="152"/>
      <c r="BB306" s="152"/>
      <c r="BC306" s="152"/>
      <c r="BD306" s="152"/>
      <c r="BE306" s="152"/>
      <c r="BF306" s="152"/>
      <c r="BG306" s="152"/>
      <c r="BH306" s="153"/>
    </row>
    <row r="307" spans="2:60" x14ac:dyDescent="0.25">
      <c r="B307" s="151"/>
      <c r="C307" s="152"/>
      <c r="D307" s="152"/>
      <c r="E307" s="152"/>
      <c r="F307" s="152"/>
      <c r="G307" s="152"/>
      <c r="H307" s="152"/>
      <c r="I307" s="152"/>
      <c r="J307" s="152"/>
      <c r="K307" s="152"/>
      <c r="L307" s="152"/>
      <c r="M307" s="152"/>
      <c r="N307" s="152"/>
      <c r="O307" s="153"/>
      <c r="Q307" s="151"/>
      <c r="R307" s="152"/>
      <c r="S307" s="152"/>
      <c r="T307" s="152"/>
      <c r="U307" s="152"/>
      <c r="V307" s="152"/>
      <c r="W307" s="152"/>
      <c r="X307" s="152"/>
      <c r="Y307" s="152"/>
      <c r="Z307" s="152"/>
      <c r="AA307" s="152"/>
      <c r="AB307" s="152"/>
      <c r="AC307" s="152"/>
      <c r="AD307" s="153"/>
      <c r="AF307" s="151"/>
      <c r="AG307" s="152"/>
      <c r="AH307" s="152"/>
      <c r="AI307" s="152"/>
      <c r="AJ307" s="152"/>
      <c r="AK307" s="152"/>
      <c r="AL307" s="152"/>
      <c r="AM307" s="152"/>
      <c r="AN307" s="152"/>
      <c r="AO307" s="152"/>
      <c r="AP307" s="152"/>
      <c r="AQ307" s="152"/>
      <c r="AR307" s="152"/>
      <c r="AS307" s="153"/>
      <c r="AU307" s="151"/>
      <c r="AV307" s="152"/>
      <c r="AW307" s="152"/>
      <c r="AX307" s="152"/>
      <c r="AY307" s="152"/>
      <c r="AZ307" s="152"/>
      <c r="BA307" s="152"/>
      <c r="BB307" s="152"/>
      <c r="BC307" s="152"/>
      <c r="BD307" s="152"/>
      <c r="BE307" s="152"/>
      <c r="BF307" s="152"/>
      <c r="BG307" s="152"/>
      <c r="BH307" s="153"/>
    </row>
    <row r="308" spans="2:60" x14ac:dyDescent="0.25">
      <c r="B308" s="151"/>
      <c r="C308" s="152"/>
      <c r="D308" s="152"/>
      <c r="E308" s="152"/>
      <c r="F308" s="152"/>
      <c r="G308" s="152"/>
      <c r="H308" s="152"/>
      <c r="I308" s="152"/>
      <c r="J308" s="152"/>
      <c r="K308" s="152"/>
      <c r="L308" s="152"/>
      <c r="M308" s="152"/>
      <c r="N308" s="152"/>
      <c r="O308" s="153"/>
      <c r="Q308" s="151"/>
      <c r="R308" s="152"/>
      <c r="S308" s="152"/>
      <c r="T308" s="152"/>
      <c r="U308" s="152"/>
      <c r="V308" s="152"/>
      <c r="W308" s="152"/>
      <c r="X308" s="152"/>
      <c r="Y308" s="152"/>
      <c r="Z308" s="152"/>
      <c r="AA308" s="152"/>
      <c r="AB308" s="152"/>
      <c r="AC308" s="152"/>
      <c r="AD308" s="153"/>
      <c r="AF308" s="151"/>
      <c r="AG308" s="152"/>
      <c r="AH308" s="152"/>
      <c r="AI308" s="152"/>
      <c r="AJ308" s="152"/>
      <c r="AK308" s="152"/>
      <c r="AL308" s="152"/>
      <c r="AM308" s="152"/>
      <c r="AN308" s="152"/>
      <c r="AO308" s="152"/>
      <c r="AP308" s="152"/>
      <c r="AQ308" s="152"/>
      <c r="AR308" s="152"/>
      <c r="AS308" s="153"/>
      <c r="AU308" s="151"/>
      <c r="AV308" s="152"/>
      <c r="AW308" s="152"/>
      <c r="AX308" s="152"/>
      <c r="AY308" s="152"/>
      <c r="AZ308" s="152"/>
      <c r="BA308" s="152"/>
      <c r="BB308" s="152"/>
      <c r="BC308" s="152"/>
      <c r="BD308" s="152"/>
      <c r="BE308" s="152"/>
      <c r="BF308" s="152"/>
      <c r="BG308" s="152"/>
      <c r="BH308" s="153"/>
    </row>
    <row r="309" spans="2:60" x14ac:dyDescent="0.25">
      <c r="B309" s="151"/>
      <c r="C309" s="152"/>
      <c r="D309" s="152"/>
      <c r="E309" s="152"/>
      <c r="F309" s="152"/>
      <c r="G309" s="152"/>
      <c r="H309" s="152"/>
      <c r="I309" s="152"/>
      <c r="J309" s="152"/>
      <c r="K309" s="152"/>
      <c r="L309" s="152"/>
      <c r="M309" s="152"/>
      <c r="N309" s="152"/>
      <c r="O309" s="153"/>
      <c r="Q309" s="151"/>
      <c r="R309" s="152"/>
      <c r="S309" s="152"/>
      <c r="T309" s="152"/>
      <c r="U309" s="152"/>
      <c r="V309" s="152"/>
      <c r="W309" s="152"/>
      <c r="X309" s="152"/>
      <c r="Y309" s="152"/>
      <c r="Z309" s="152"/>
      <c r="AA309" s="152"/>
      <c r="AB309" s="152"/>
      <c r="AC309" s="152"/>
      <c r="AD309" s="153"/>
      <c r="AF309" s="151"/>
      <c r="AG309" s="152"/>
      <c r="AH309" s="152"/>
      <c r="AI309" s="152"/>
      <c r="AJ309" s="152"/>
      <c r="AK309" s="152"/>
      <c r="AL309" s="152"/>
      <c r="AM309" s="152"/>
      <c r="AN309" s="152"/>
      <c r="AO309" s="152"/>
      <c r="AP309" s="152"/>
      <c r="AQ309" s="152"/>
      <c r="AR309" s="152"/>
      <c r="AS309" s="153"/>
      <c r="AU309" s="151"/>
      <c r="AV309" s="152"/>
      <c r="AW309" s="152"/>
      <c r="AX309" s="152"/>
      <c r="AY309" s="152"/>
      <c r="AZ309" s="152"/>
      <c r="BA309" s="152"/>
      <c r="BB309" s="152"/>
      <c r="BC309" s="152"/>
      <c r="BD309" s="152"/>
      <c r="BE309" s="152"/>
      <c r="BF309" s="152"/>
      <c r="BG309" s="152"/>
      <c r="BH309" s="153"/>
    </row>
    <row r="310" spans="2:60" x14ac:dyDescent="0.25">
      <c r="B310" s="144"/>
      <c r="C310" s="145"/>
      <c r="D310" s="145"/>
      <c r="E310" s="145"/>
      <c r="F310" s="145"/>
      <c r="G310" s="145"/>
      <c r="H310" s="145"/>
      <c r="I310" s="145"/>
      <c r="J310" s="145"/>
      <c r="K310" s="145"/>
      <c r="L310" s="145"/>
      <c r="M310" s="145"/>
      <c r="N310" s="145"/>
      <c r="O310" s="146"/>
      <c r="Q310" s="144"/>
      <c r="R310" s="145"/>
      <c r="S310" s="145"/>
      <c r="T310" s="145"/>
      <c r="U310" s="145"/>
      <c r="V310" s="145"/>
      <c r="W310" s="145"/>
      <c r="X310" s="145"/>
      <c r="Y310" s="145"/>
      <c r="Z310" s="145"/>
      <c r="AA310" s="145"/>
      <c r="AB310" s="145"/>
      <c r="AC310" s="145"/>
      <c r="AD310" s="146"/>
      <c r="AF310" s="144"/>
      <c r="AG310" s="145"/>
      <c r="AH310" s="145"/>
      <c r="AI310" s="145"/>
      <c r="AJ310" s="145"/>
      <c r="AK310" s="145"/>
      <c r="AL310" s="145"/>
      <c r="AM310" s="145"/>
      <c r="AN310" s="145"/>
      <c r="AO310" s="145"/>
      <c r="AP310" s="145"/>
      <c r="AQ310" s="145"/>
      <c r="AR310" s="145"/>
      <c r="AS310" s="146"/>
      <c r="AU310" s="144"/>
      <c r="AV310" s="145"/>
      <c r="AW310" s="145"/>
      <c r="AX310" s="145"/>
      <c r="AY310" s="145"/>
      <c r="AZ310" s="145"/>
      <c r="BA310" s="145"/>
      <c r="BB310" s="145"/>
      <c r="BC310" s="145"/>
      <c r="BD310" s="145"/>
      <c r="BE310" s="145"/>
      <c r="BF310" s="145"/>
      <c r="BG310" s="145"/>
      <c r="BH310" s="146"/>
    </row>
    <row r="311" spans="2:60" x14ac:dyDescent="0.25">
      <c r="B311" s="141" t="s">
        <v>987</v>
      </c>
      <c r="C311" s="142"/>
      <c r="D311" s="142"/>
      <c r="E311" s="142"/>
      <c r="F311" s="142"/>
      <c r="G311" s="142"/>
      <c r="H311" s="142"/>
      <c r="I311" s="142"/>
      <c r="J311" s="142"/>
      <c r="K311" s="142"/>
      <c r="L311" s="142"/>
      <c r="M311" s="142"/>
      <c r="N311" s="142"/>
      <c r="O311" s="143"/>
      <c r="Q311" s="141" t="s">
        <v>987</v>
      </c>
      <c r="R311" s="142"/>
      <c r="S311" s="142"/>
      <c r="T311" s="142"/>
      <c r="U311" s="142"/>
      <c r="V311" s="142"/>
      <c r="W311" s="142"/>
      <c r="X311" s="142"/>
      <c r="Y311" s="142"/>
      <c r="Z311" s="142"/>
      <c r="AA311" s="142"/>
      <c r="AB311" s="142"/>
      <c r="AC311" s="142"/>
      <c r="AD311" s="143"/>
      <c r="AF311" s="141" t="s">
        <v>987</v>
      </c>
      <c r="AG311" s="142"/>
      <c r="AH311" s="142"/>
      <c r="AI311" s="142"/>
      <c r="AJ311" s="142"/>
      <c r="AK311" s="142"/>
      <c r="AL311" s="142"/>
      <c r="AM311" s="142"/>
      <c r="AN311" s="142"/>
      <c r="AO311" s="142"/>
      <c r="AP311" s="142"/>
      <c r="AQ311" s="142"/>
      <c r="AR311" s="142"/>
      <c r="AS311" s="143"/>
      <c r="AU311" s="141" t="s">
        <v>987</v>
      </c>
      <c r="AV311" s="142"/>
      <c r="AW311" s="142"/>
      <c r="AX311" s="142"/>
      <c r="AY311" s="142"/>
      <c r="AZ311" s="142"/>
      <c r="BA311" s="142"/>
      <c r="BB311" s="142"/>
      <c r="BC311" s="142"/>
      <c r="BD311" s="142"/>
      <c r="BE311" s="142"/>
      <c r="BF311" s="142"/>
      <c r="BG311" s="142"/>
      <c r="BH311" s="143"/>
    </row>
    <row r="312" spans="2:60" x14ac:dyDescent="0.25">
      <c r="B312" s="144"/>
      <c r="C312" s="145"/>
      <c r="D312" s="145"/>
      <c r="E312" s="145"/>
      <c r="F312" s="145"/>
      <c r="G312" s="145"/>
      <c r="H312" s="145"/>
      <c r="I312" s="145"/>
      <c r="J312" s="145"/>
      <c r="K312" s="145"/>
      <c r="L312" s="145"/>
      <c r="M312" s="145"/>
      <c r="N312" s="145"/>
      <c r="O312" s="146"/>
      <c r="Q312" s="144"/>
      <c r="R312" s="145"/>
      <c r="S312" s="145"/>
      <c r="T312" s="145"/>
      <c r="U312" s="145"/>
      <c r="V312" s="145"/>
      <c r="W312" s="145"/>
      <c r="X312" s="145"/>
      <c r="Y312" s="145"/>
      <c r="Z312" s="145"/>
      <c r="AA312" s="145"/>
      <c r="AB312" s="145"/>
      <c r="AC312" s="145"/>
      <c r="AD312" s="146"/>
      <c r="AF312" s="144"/>
      <c r="AG312" s="145"/>
      <c r="AH312" s="145"/>
      <c r="AI312" s="145"/>
      <c r="AJ312" s="145"/>
      <c r="AK312" s="145"/>
      <c r="AL312" s="145"/>
      <c r="AM312" s="145"/>
      <c r="AN312" s="145"/>
      <c r="AO312" s="145"/>
      <c r="AP312" s="145"/>
      <c r="AQ312" s="145"/>
      <c r="AR312" s="145"/>
      <c r="AS312" s="146"/>
      <c r="AU312" s="144"/>
      <c r="AV312" s="145"/>
      <c r="AW312" s="145"/>
      <c r="AX312" s="145"/>
      <c r="AY312" s="145"/>
      <c r="AZ312" s="145"/>
      <c r="BA312" s="145"/>
      <c r="BB312" s="145"/>
      <c r="BC312" s="145"/>
      <c r="BD312" s="145"/>
      <c r="BE312" s="145"/>
      <c r="BF312" s="145"/>
      <c r="BG312" s="145"/>
      <c r="BH312" s="146"/>
    </row>
    <row r="315" spans="2:60" x14ac:dyDescent="0.25">
      <c r="B315" s="139" t="s">
        <v>89</v>
      </c>
      <c r="C315" s="139"/>
      <c r="D315" s="139"/>
      <c r="E315" s="139"/>
      <c r="F315" s="139"/>
      <c r="G315" s="139"/>
      <c r="H315" s="139"/>
      <c r="I315" s="139"/>
      <c r="J315" s="139"/>
      <c r="K315" s="139"/>
      <c r="L315" s="139"/>
      <c r="M315" s="139"/>
      <c r="N315" s="139"/>
      <c r="O315" s="139"/>
    </row>
    <row r="316" spans="2:60" x14ac:dyDescent="0.25">
      <c r="B316" s="139"/>
      <c r="C316" s="139"/>
      <c r="D316" s="139"/>
      <c r="E316" s="139"/>
      <c r="F316" s="139"/>
      <c r="G316" s="139"/>
      <c r="H316" s="139"/>
      <c r="I316" s="139"/>
      <c r="J316" s="139"/>
      <c r="K316" s="139"/>
      <c r="L316" s="139"/>
      <c r="M316" s="139"/>
      <c r="N316" s="139"/>
      <c r="O316" s="139"/>
    </row>
    <row r="317" spans="2:60" x14ac:dyDescent="0.25">
      <c r="B317" t="s">
        <v>992</v>
      </c>
    </row>
    <row r="318" spans="2:60" x14ac:dyDescent="0.25">
      <c r="B318" t="s">
        <v>993</v>
      </c>
    </row>
    <row r="320" spans="2:60" x14ac:dyDescent="0.25">
      <c r="B320" s="46" t="s">
        <v>994</v>
      </c>
      <c r="C320" s="46"/>
      <c r="D320" s="46"/>
      <c r="E320" s="46"/>
      <c r="F320" s="46"/>
      <c r="G320" s="46"/>
      <c r="H320" s="46"/>
      <c r="I320" s="46"/>
      <c r="J320" s="46"/>
      <c r="K320" s="46"/>
      <c r="L320" s="46"/>
      <c r="M320" s="46"/>
      <c r="N320" s="46"/>
      <c r="O320" s="46"/>
      <c r="Q320" s="46" t="s">
        <v>995</v>
      </c>
      <c r="R320" s="46"/>
      <c r="S320" s="46"/>
      <c r="T320" s="46"/>
      <c r="U320" s="46"/>
      <c r="V320" s="46"/>
      <c r="W320" s="46"/>
      <c r="X320" s="46"/>
      <c r="Y320" s="46"/>
      <c r="Z320" s="46"/>
      <c r="AA320" s="46"/>
      <c r="AB320" s="46"/>
      <c r="AC320" s="46"/>
      <c r="AD320" s="46"/>
      <c r="AF320" s="161" t="s">
        <v>996</v>
      </c>
      <c r="AG320" s="161"/>
      <c r="AH320" s="161"/>
      <c r="AI320" s="161"/>
      <c r="AJ320" s="161"/>
      <c r="AK320" s="161"/>
      <c r="AL320" s="161"/>
      <c r="AM320" s="161"/>
      <c r="AN320" s="161"/>
      <c r="AO320" s="161"/>
      <c r="AP320" s="161"/>
      <c r="AQ320" s="161"/>
      <c r="AR320" s="161"/>
      <c r="AS320" s="161"/>
      <c r="AU320" s="161" t="s">
        <v>997</v>
      </c>
      <c r="AV320" s="161"/>
      <c r="AW320" s="161"/>
      <c r="AX320" s="161"/>
      <c r="AY320" s="161"/>
      <c r="AZ320" s="161"/>
      <c r="BA320" s="161"/>
      <c r="BB320" s="161"/>
      <c r="BC320" s="161"/>
      <c r="BD320" s="161"/>
      <c r="BE320" s="161"/>
      <c r="BF320" s="161"/>
      <c r="BG320" s="161"/>
      <c r="BH320" s="161"/>
    </row>
    <row r="321" spans="2:60" x14ac:dyDescent="0.25">
      <c r="B321" s="141" t="s">
        <v>998</v>
      </c>
      <c r="C321" s="142"/>
      <c r="D321" s="142"/>
      <c r="E321" s="142"/>
      <c r="F321" s="142"/>
      <c r="G321" s="142"/>
      <c r="H321" s="142"/>
      <c r="I321" s="142"/>
      <c r="J321" s="142"/>
      <c r="K321" s="142"/>
      <c r="L321" s="142"/>
      <c r="M321" s="142"/>
      <c r="N321" s="142"/>
      <c r="O321" s="143"/>
      <c r="Q321" s="141" t="s">
        <v>1027</v>
      </c>
      <c r="R321" s="142"/>
      <c r="S321" s="142"/>
      <c r="T321" s="142"/>
      <c r="U321" s="142"/>
      <c r="V321" s="142"/>
      <c r="W321" s="142"/>
      <c r="X321" s="142"/>
      <c r="Y321" s="142"/>
      <c r="Z321" s="142"/>
      <c r="AA321" s="142"/>
      <c r="AB321" s="142"/>
      <c r="AC321" s="142"/>
      <c r="AD321" s="143"/>
      <c r="AF321" s="141" t="s">
        <v>998</v>
      </c>
      <c r="AG321" s="142"/>
      <c r="AH321" s="142"/>
      <c r="AI321" s="142"/>
      <c r="AJ321" s="142"/>
      <c r="AK321" s="142"/>
      <c r="AL321" s="142"/>
      <c r="AM321" s="142"/>
      <c r="AN321" s="142"/>
      <c r="AO321" s="142"/>
      <c r="AP321" s="142"/>
      <c r="AQ321" s="142"/>
      <c r="AR321" s="142"/>
      <c r="AS321" s="143"/>
      <c r="AU321" s="141" t="s">
        <v>1027</v>
      </c>
      <c r="AV321" s="142"/>
      <c r="AW321" s="142"/>
      <c r="AX321" s="142"/>
      <c r="AY321" s="142"/>
      <c r="AZ321" s="142"/>
      <c r="BA321" s="142"/>
      <c r="BB321" s="142"/>
      <c r="BC321" s="142"/>
      <c r="BD321" s="142"/>
      <c r="BE321" s="142"/>
      <c r="BF321" s="142"/>
      <c r="BG321" s="142"/>
      <c r="BH321" s="143"/>
    </row>
    <row r="322" spans="2:60" x14ac:dyDescent="0.25">
      <c r="B322" s="144"/>
      <c r="C322" s="145"/>
      <c r="D322" s="145"/>
      <c r="E322" s="145"/>
      <c r="F322" s="145"/>
      <c r="G322" s="145"/>
      <c r="H322" s="145"/>
      <c r="I322" s="145"/>
      <c r="J322" s="145"/>
      <c r="K322" s="145"/>
      <c r="L322" s="145"/>
      <c r="M322" s="145"/>
      <c r="N322" s="145"/>
      <c r="O322" s="146"/>
      <c r="Q322" s="144"/>
      <c r="R322" s="145"/>
      <c r="S322" s="145"/>
      <c r="T322" s="145"/>
      <c r="U322" s="145"/>
      <c r="V322" s="145"/>
      <c r="W322" s="145"/>
      <c r="X322" s="145"/>
      <c r="Y322" s="145"/>
      <c r="Z322" s="145"/>
      <c r="AA322" s="145"/>
      <c r="AB322" s="145"/>
      <c r="AC322" s="145"/>
      <c r="AD322" s="146"/>
      <c r="AF322" s="144"/>
      <c r="AG322" s="145"/>
      <c r="AH322" s="145"/>
      <c r="AI322" s="145"/>
      <c r="AJ322" s="145"/>
      <c r="AK322" s="145"/>
      <c r="AL322" s="145"/>
      <c r="AM322" s="145"/>
      <c r="AN322" s="145"/>
      <c r="AO322" s="145"/>
      <c r="AP322" s="145"/>
      <c r="AQ322" s="145"/>
      <c r="AR322" s="145"/>
      <c r="AS322" s="146"/>
      <c r="AU322" s="144"/>
      <c r="AV322" s="145"/>
      <c r="AW322" s="145"/>
      <c r="AX322" s="145"/>
      <c r="AY322" s="145"/>
      <c r="AZ322" s="145"/>
      <c r="BA322" s="145"/>
      <c r="BB322" s="145"/>
      <c r="BC322" s="145"/>
      <c r="BD322" s="145"/>
      <c r="BE322" s="145"/>
      <c r="BF322" s="145"/>
      <c r="BG322" s="145"/>
      <c r="BH322" s="146"/>
    </row>
    <row r="323" spans="2:60" x14ac:dyDescent="0.25">
      <c r="B323" s="159" t="s">
        <v>13</v>
      </c>
      <c r="C323" s="159"/>
      <c r="D323" s="159" t="s">
        <v>15</v>
      </c>
      <c r="E323" s="159"/>
      <c r="F323" s="159" t="s">
        <v>16</v>
      </c>
      <c r="G323" s="159"/>
      <c r="H323" s="159" t="s">
        <v>19</v>
      </c>
      <c r="I323" s="159"/>
      <c r="J323" s="159" t="s">
        <v>822</v>
      </c>
      <c r="K323" s="159"/>
      <c r="L323" s="159" t="s">
        <v>824</v>
      </c>
      <c r="M323" s="159"/>
      <c r="N323" s="159" t="s">
        <v>826</v>
      </c>
      <c r="O323" s="159"/>
      <c r="Q323" s="159" t="s">
        <v>13</v>
      </c>
      <c r="R323" s="159"/>
      <c r="S323" s="159" t="s">
        <v>15</v>
      </c>
      <c r="T323" s="159"/>
      <c r="U323" s="159" t="s">
        <v>16</v>
      </c>
      <c r="V323" s="159"/>
      <c r="W323" s="159" t="s">
        <v>19</v>
      </c>
      <c r="X323" s="159"/>
      <c r="Y323" s="159" t="s">
        <v>822</v>
      </c>
      <c r="Z323" s="159"/>
      <c r="AA323" s="159" t="s">
        <v>824</v>
      </c>
      <c r="AB323" s="159"/>
      <c r="AC323" s="159" t="s">
        <v>826</v>
      </c>
      <c r="AD323" s="159"/>
      <c r="AF323" s="159" t="s">
        <v>13</v>
      </c>
      <c r="AG323" s="159"/>
      <c r="AH323" s="159" t="s">
        <v>15</v>
      </c>
      <c r="AI323" s="159"/>
      <c r="AJ323" s="159" t="s">
        <v>16</v>
      </c>
      <c r="AK323" s="159"/>
      <c r="AL323" s="159" t="s">
        <v>19</v>
      </c>
      <c r="AM323" s="159"/>
      <c r="AN323" s="159" t="s">
        <v>822</v>
      </c>
      <c r="AO323" s="159"/>
      <c r="AP323" s="159" t="s">
        <v>824</v>
      </c>
      <c r="AQ323" s="159"/>
      <c r="AR323" s="159" t="s">
        <v>826</v>
      </c>
      <c r="AS323" s="159"/>
      <c r="AU323" s="159" t="s">
        <v>13</v>
      </c>
      <c r="AV323" s="159"/>
      <c r="AW323" s="159" t="s">
        <v>15</v>
      </c>
      <c r="AX323" s="159"/>
      <c r="AY323" s="159" t="s">
        <v>16</v>
      </c>
      <c r="AZ323" s="159"/>
      <c r="BA323" s="159" t="s">
        <v>19</v>
      </c>
      <c r="BB323" s="159"/>
      <c r="BC323" s="159" t="s">
        <v>822</v>
      </c>
      <c r="BD323" s="159"/>
      <c r="BE323" s="159" t="s">
        <v>824</v>
      </c>
      <c r="BF323" s="159"/>
      <c r="BG323" s="159" t="s">
        <v>826</v>
      </c>
      <c r="BH323" s="159"/>
    </row>
    <row r="324" spans="2:60" x14ac:dyDescent="0.25">
      <c r="B324" s="158"/>
      <c r="C324" s="158"/>
      <c r="D324" s="157">
        <v>0.75</v>
      </c>
      <c r="E324" s="158"/>
      <c r="F324" s="157">
        <v>0.1</v>
      </c>
      <c r="G324" s="158"/>
      <c r="H324" s="158"/>
      <c r="I324" s="158"/>
      <c r="J324" s="157">
        <v>0.15</v>
      </c>
      <c r="K324" s="158"/>
      <c r="L324" s="157">
        <v>0.4</v>
      </c>
      <c r="M324" s="158"/>
      <c r="N324" s="158"/>
      <c r="O324" s="158"/>
      <c r="Q324" s="158"/>
      <c r="R324" s="158"/>
      <c r="S324" s="157">
        <v>0.6</v>
      </c>
      <c r="T324" s="158"/>
      <c r="U324" s="157"/>
      <c r="V324" s="158"/>
      <c r="W324" s="158"/>
      <c r="X324" s="158"/>
      <c r="Y324" s="157">
        <v>0.15</v>
      </c>
      <c r="Z324" s="158"/>
      <c r="AA324" s="157">
        <v>0.4</v>
      </c>
      <c r="AB324" s="158"/>
      <c r="AC324" s="158"/>
      <c r="AD324" s="158"/>
      <c r="AF324" s="158"/>
      <c r="AG324" s="158"/>
      <c r="AH324" s="157">
        <v>0.86</v>
      </c>
      <c r="AI324" s="158"/>
      <c r="AJ324" s="157">
        <v>0.11</v>
      </c>
      <c r="AK324" s="158"/>
      <c r="AL324" s="158"/>
      <c r="AM324" s="158"/>
      <c r="AN324" s="157">
        <v>0.15</v>
      </c>
      <c r="AO324" s="158"/>
      <c r="AP324" s="157">
        <v>0.4</v>
      </c>
      <c r="AQ324" s="158"/>
      <c r="AR324" s="158"/>
      <c r="AS324" s="158"/>
      <c r="AU324" s="158"/>
      <c r="AV324" s="158"/>
      <c r="AW324" s="157">
        <v>0.69</v>
      </c>
      <c r="AX324" s="158"/>
      <c r="AY324" s="157"/>
      <c r="AZ324" s="158"/>
      <c r="BA324" s="158"/>
      <c r="BB324" s="158"/>
      <c r="BC324" s="157">
        <v>0.15</v>
      </c>
      <c r="BD324" s="158"/>
      <c r="BE324" s="157">
        <v>0.4</v>
      </c>
      <c r="BF324" s="158"/>
      <c r="BG324" s="158"/>
      <c r="BH324" s="158"/>
    </row>
    <row r="325" spans="2:60" x14ac:dyDescent="0.25">
      <c r="B325" s="159" t="s">
        <v>14</v>
      </c>
      <c r="C325" s="159"/>
      <c r="D325" s="159" t="s">
        <v>17</v>
      </c>
      <c r="E325" s="159"/>
      <c r="F325" s="159" t="s">
        <v>18</v>
      </c>
      <c r="G325" s="159"/>
      <c r="H325" s="159" t="s">
        <v>20</v>
      </c>
      <c r="I325" s="159"/>
      <c r="J325" s="159" t="s">
        <v>823</v>
      </c>
      <c r="K325" s="159"/>
      <c r="L325" s="159" t="s">
        <v>825</v>
      </c>
      <c r="M325" s="159"/>
      <c r="N325" s="159" t="s">
        <v>827</v>
      </c>
      <c r="O325" s="159"/>
      <c r="Q325" s="159" t="s">
        <v>14</v>
      </c>
      <c r="R325" s="159"/>
      <c r="S325" s="159" t="s">
        <v>17</v>
      </c>
      <c r="T325" s="159"/>
      <c r="U325" s="159" t="s">
        <v>18</v>
      </c>
      <c r="V325" s="159"/>
      <c r="W325" s="159" t="s">
        <v>20</v>
      </c>
      <c r="X325" s="159"/>
      <c r="Y325" s="159" t="s">
        <v>823</v>
      </c>
      <c r="Z325" s="159"/>
      <c r="AA325" s="159" t="s">
        <v>825</v>
      </c>
      <c r="AB325" s="159"/>
      <c r="AC325" s="159" t="s">
        <v>827</v>
      </c>
      <c r="AD325" s="159"/>
      <c r="AF325" s="159" t="s">
        <v>14</v>
      </c>
      <c r="AG325" s="159"/>
      <c r="AH325" s="159" t="s">
        <v>17</v>
      </c>
      <c r="AI325" s="159"/>
      <c r="AJ325" s="159" t="s">
        <v>18</v>
      </c>
      <c r="AK325" s="159"/>
      <c r="AL325" s="159" t="s">
        <v>20</v>
      </c>
      <c r="AM325" s="159"/>
      <c r="AN325" s="159" t="s">
        <v>823</v>
      </c>
      <c r="AO325" s="159"/>
      <c r="AP325" s="159" t="s">
        <v>825</v>
      </c>
      <c r="AQ325" s="159"/>
      <c r="AR325" s="159" t="s">
        <v>827</v>
      </c>
      <c r="AS325" s="159"/>
      <c r="AU325" s="159" t="s">
        <v>14</v>
      </c>
      <c r="AV325" s="159"/>
      <c r="AW325" s="159" t="s">
        <v>17</v>
      </c>
      <c r="AX325" s="159"/>
      <c r="AY325" s="159" t="s">
        <v>18</v>
      </c>
      <c r="AZ325" s="159"/>
      <c r="BA325" s="159" t="s">
        <v>20</v>
      </c>
      <c r="BB325" s="159"/>
      <c r="BC325" s="159" t="s">
        <v>823</v>
      </c>
      <c r="BD325" s="159"/>
      <c r="BE325" s="159" t="s">
        <v>825</v>
      </c>
      <c r="BF325" s="159"/>
      <c r="BG325" s="159" t="s">
        <v>827</v>
      </c>
      <c r="BH325" s="159"/>
    </row>
    <row r="326" spans="2:60" x14ac:dyDescent="0.25">
      <c r="B326" s="158"/>
      <c r="C326" s="158"/>
      <c r="D326" s="157">
        <v>0.25</v>
      </c>
      <c r="E326" s="158"/>
      <c r="F326" s="157"/>
      <c r="G326" s="158"/>
      <c r="H326" s="157">
        <v>0.05</v>
      </c>
      <c r="I326" s="158"/>
      <c r="J326" s="157">
        <v>0.15</v>
      </c>
      <c r="K326" s="158"/>
      <c r="L326" s="157">
        <v>0.35</v>
      </c>
      <c r="M326" s="158"/>
      <c r="N326" s="158"/>
      <c r="O326" s="158"/>
      <c r="Q326" s="158"/>
      <c r="R326" s="158"/>
      <c r="S326" s="157">
        <v>0.5</v>
      </c>
      <c r="T326" s="158"/>
      <c r="U326" s="157">
        <v>0.1</v>
      </c>
      <c r="V326" s="158"/>
      <c r="W326" s="157">
        <v>0.05</v>
      </c>
      <c r="X326" s="158"/>
      <c r="Y326" s="157">
        <v>0.15</v>
      </c>
      <c r="Z326" s="158"/>
      <c r="AA326" s="157">
        <v>0.35</v>
      </c>
      <c r="AB326" s="158"/>
      <c r="AC326" s="158"/>
      <c r="AD326" s="158"/>
      <c r="AF326" s="158"/>
      <c r="AG326" s="158"/>
      <c r="AH326" s="157">
        <v>0.28999999999999998</v>
      </c>
      <c r="AI326" s="158"/>
      <c r="AJ326" s="157"/>
      <c r="AK326" s="158"/>
      <c r="AL326" s="157">
        <v>0.06</v>
      </c>
      <c r="AM326" s="158"/>
      <c r="AN326" s="157">
        <v>0.15</v>
      </c>
      <c r="AO326" s="158"/>
      <c r="AP326" s="157">
        <v>0.4</v>
      </c>
      <c r="AQ326" s="158"/>
      <c r="AR326" s="158"/>
      <c r="AS326" s="158"/>
      <c r="AU326" s="158"/>
      <c r="AV326" s="158"/>
      <c r="AW326" s="157">
        <v>0.56999999999999995</v>
      </c>
      <c r="AX326" s="158"/>
      <c r="AY326" s="157">
        <v>0.11</v>
      </c>
      <c r="AZ326" s="158"/>
      <c r="BA326" s="157">
        <v>0.06</v>
      </c>
      <c r="BB326" s="158"/>
      <c r="BC326" s="157">
        <v>0.15</v>
      </c>
      <c r="BD326" s="158"/>
      <c r="BE326" s="157">
        <v>0.4</v>
      </c>
      <c r="BF326" s="158"/>
      <c r="BG326" s="158"/>
      <c r="BH326" s="158"/>
    </row>
    <row r="327" spans="2:60" x14ac:dyDescent="0.25">
      <c r="B327" s="154" t="s">
        <v>828</v>
      </c>
      <c r="C327" s="154"/>
      <c r="D327" s="154"/>
      <c r="E327" s="154"/>
      <c r="F327" s="155" t="s">
        <v>832</v>
      </c>
      <c r="G327" s="156"/>
      <c r="H327" s="156"/>
      <c r="I327" s="156"/>
      <c r="J327" s="156"/>
      <c r="K327" s="156"/>
      <c r="L327" s="156"/>
      <c r="M327" s="156"/>
      <c r="N327" s="156"/>
      <c r="O327" s="156"/>
      <c r="Q327" s="154" t="s">
        <v>828</v>
      </c>
      <c r="R327" s="154"/>
      <c r="S327" s="154"/>
      <c r="T327" s="154"/>
      <c r="U327" s="155" t="s">
        <v>832</v>
      </c>
      <c r="V327" s="156"/>
      <c r="W327" s="156"/>
      <c r="X327" s="156"/>
      <c r="Y327" s="156"/>
      <c r="Z327" s="156"/>
      <c r="AA327" s="156"/>
      <c r="AB327" s="156"/>
      <c r="AC327" s="156"/>
      <c r="AD327" s="156"/>
      <c r="AF327" s="154" t="s">
        <v>828</v>
      </c>
      <c r="AG327" s="154"/>
      <c r="AH327" s="154"/>
      <c r="AI327" s="154"/>
      <c r="AJ327" s="155" t="s">
        <v>832</v>
      </c>
      <c r="AK327" s="156"/>
      <c r="AL327" s="156"/>
      <c r="AM327" s="156"/>
      <c r="AN327" s="156"/>
      <c r="AO327" s="156"/>
      <c r="AP327" s="156"/>
      <c r="AQ327" s="156"/>
      <c r="AR327" s="156"/>
      <c r="AS327" s="156"/>
      <c r="AU327" s="154" t="s">
        <v>828</v>
      </c>
      <c r="AV327" s="154"/>
      <c r="AW327" s="154"/>
      <c r="AX327" s="154"/>
      <c r="AY327" s="155" t="s">
        <v>832</v>
      </c>
      <c r="AZ327" s="156"/>
      <c r="BA327" s="156"/>
      <c r="BB327" s="156"/>
      <c r="BC327" s="156"/>
      <c r="BD327" s="156"/>
      <c r="BE327" s="156"/>
      <c r="BF327" s="156"/>
      <c r="BG327" s="156"/>
      <c r="BH327" s="156"/>
    </row>
    <row r="328" spans="2:60" x14ac:dyDescent="0.25">
      <c r="B328" s="148" t="s">
        <v>829</v>
      </c>
      <c r="C328" s="148"/>
      <c r="D328" s="148"/>
      <c r="E328" s="148"/>
      <c r="F328" s="149" t="s">
        <v>955</v>
      </c>
      <c r="G328" s="150"/>
      <c r="H328" s="150"/>
      <c r="I328" s="150"/>
      <c r="J328" s="150"/>
      <c r="K328" s="150"/>
      <c r="L328" s="150"/>
      <c r="M328" s="150"/>
      <c r="N328" s="150"/>
      <c r="O328" s="150"/>
      <c r="Q328" s="148" t="s">
        <v>829</v>
      </c>
      <c r="R328" s="148"/>
      <c r="S328" s="148"/>
      <c r="T328" s="148"/>
      <c r="U328" s="149" t="s">
        <v>969</v>
      </c>
      <c r="V328" s="150"/>
      <c r="W328" s="150"/>
      <c r="X328" s="150"/>
      <c r="Y328" s="150"/>
      <c r="Z328" s="150"/>
      <c r="AA328" s="150"/>
      <c r="AB328" s="150"/>
      <c r="AC328" s="150"/>
      <c r="AD328" s="150"/>
      <c r="AF328" s="148" t="s">
        <v>829</v>
      </c>
      <c r="AG328" s="148"/>
      <c r="AH328" s="148"/>
      <c r="AI328" s="148"/>
      <c r="AJ328" s="149" t="s">
        <v>955</v>
      </c>
      <c r="AK328" s="150"/>
      <c r="AL328" s="150"/>
      <c r="AM328" s="150"/>
      <c r="AN328" s="150"/>
      <c r="AO328" s="150"/>
      <c r="AP328" s="150"/>
      <c r="AQ328" s="150"/>
      <c r="AR328" s="150"/>
      <c r="AS328" s="150"/>
      <c r="AU328" s="148" t="s">
        <v>829</v>
      </c>
      <c r="AV328" s="148"/>
      <c r="AW328" s="148"/>
      <c r="AX328" s="148"/>
      <c r="AY328" s="149" t="s">
        <v>969</v>
      </c>
      <c r="AZ328" s="150"/>
      <c r="BA328" s="150"/>
      <c r="BB328" s="150"/>
      <c r="BC328" s="150"/>
      <c r="BD328" s="150"/>
      <c r="BE328" s="150"/>
      <c r="BF328" s="150"/>
      <c r="BG328" s="150"/>
      <c r="BH328" s="150"/>
    </row>
    <row r="329" spans="2:60" x14ac:dyDescent="0.25">
      <c r="B329" s="154" t="s">
        <v>830</v>
      </c>
      <c r="C329" s="154"/>
      <c r="D329" s="154"/>
      <c r="E329" s="154"/>
      <c r="F329" s="155" t="s">
        <v>955</v>
      </c>
      <c r="G329" s="156"/>
      <c r="H329" s="156"/>
      <c r="I329" s="156"/>
      <c r="J329" s="156"/>
      <c r="K329" s="156"/>
      <c r="L329" s="156"/>
      <c r="M329" s="156"/>
      <c r="N329" s="156"/>
      <c r="O329" s="156"/>
      <c r="Q329" s="154" t="s">
        <v>830</v>
      </c>
      <c r="R329" s="154"/>
      <c r="S329" s="154"/>
      <c r="T329" s="154"/>
      <c r="U329" s="155" t="s">
        <v>969</v>
      </c>
      <c r="V329" s="156"/>
      <c r="W329" s="156"/>
      <c r="X329" s="156"/>
      <c r="Y329" s="156"/>
      <c r="Z329" s="156"/>
      <c r="AA329" s="156"/>
      <c r="AB329" s="156"/>
      <c r="AC329" s="156"/>
      <c r="AD329" s="156"/>
      <c r="AF329" s="154" t="s">
        <v>830</v>
      </c>
      <c r="AG329" s="154"/>
      <c r="AH329" s="154"/>
      <c r="AI329" s="154"/>
      <c r="AJ329" s="155" t="s">
        <v>955</v>
      </c>
      <c r="AK329" s="156"/>
      <c r="AL329" s="156"/>
      <c r="AM329" s="156"/>
      <c r="AN329" s="156"/>
      <c r="AO329" s="156"/>
      <c r="AP329" s="156"/>
      <c r="AQ329" s="156"/>
      <c r="AR329" s="156"/>
      <c r="AS329" s="156"/>
      <c r="AU329" s="154" t="s">
        <v>830</v>
      </c>
      <c r="AV329" s="154"/>
      <c r="AW329" s="154"/>
      <c r="AX329" s="154"/>
      <c r="AY329" s="155" t="s">
        <v>969</v>
      </c>
      <c r="AZ329" s="156"/>
      <c r="BA329" s="156"/>
      <c r="BB329" s="156"/>
      <c r="BC329" s="156"/>
      <c r="BD329" s="156"/>
      <c r="BE329" s="156"/>
      <c r="BF329" s="156"/>
      <c r="BG329" s="156"/>
      <c r="BH329" s="156"/>
    </row>
    <row r="330" spans="2:60" x14ac:dyDescent="0.25">
      <c r="B330" s="148" t="s">
        <v>831</v>
      </c>
      <c r="C330" s="148"/>
      <c r="D330" s="148"/>
      <c r="E330" s="148"/>
      <c r="F330" s="149" t="s">
        <v>955</v>
      </c>
      <c r="G330" s="150"/>
      <c r="H330" s="150"/>
      <c r="I330" s="150"/>
      <c r="J330" s="150"/>
      <c r="K330" s="150"/>
      <c r="L330" s="150"/>
      <c r="M330" s="150"/>
      <c r="N330" s="150"/>
      <c r="O330" s="150"/>
      <c r="Q330" s="148" t="s">
        <v>831</v>
      </c>
      <c r="R330" s="148"/>
      <c r="S330" s="148"/>
      <c r="T330" s="148"/>
      <c r="U330" s="149" t="s">
        <v>969</v>
      </c>
      <c r="V330" s="150"/>
      <c r="W330" s="150"/>
      <c r="X330" s="150"/>
      <c r="Y330" s="150"/>
      <c r="Z330" s="150"/>
      <c r="AA330" s="150"/>
      <c r="AB330" s="150"/>
      <c r="AC330" s="150"/>
      <c r="AD330" s="150"/>
      <c r="AF330" s="148" t="s">
        <v>831</v>
      </c>
      <c r="AG330" s="148"/>
      <c r="AH330" s="148"/>
      <c r="AI330" s="148"/>
      <c r="AJ330" s="149" t="s">
        <v>955</v>
      </c>
      <c r="AK330" s="150"/>
      <c r="AL330" s="150"/>
      <c r="AM330" s="150"/>
      <c r="AN330" s="150"/>
      <c r="AO330" s="150"/>
      <c r="AP330" s="150"/>
      <c r="AQ330" s="150"/>
      <c r="AR330" s="150"/>
      <c r="AS330" s="150"/>
      <c r="AU330" s="148" t="s">
        <v>831</v>
      </c>
      <c r="AV330" s="148"/>
      <c r="AW330" s="148"/>
      <c r="AX330" s="148"/>
      <c r="AY330" s="149" t="s">
        <v>969</v>
      </c>
      <c r="AZ330" s="150"/>
      <c r="BA330" s="150"/>
      <c r="BB330" s="150"/>
      <c r="BC330" s="150"/>
      <c r="BD330" s="150"/>
      <c r="BE330" s="150"/>
      <c r="BF330" s="150"/>
      <c r="BG330" s="150"/>
      <c r="BH330" s="150"/>
    </row>
    <row r="331" spans="2:60" x14ac:dyDescent="0.25">
      <c r="B331" s="141" t="s">
        <v>999</v>
      </c>
      <c r="C331" s="142"/>
      <c r="D331" s="142"/>
      <c r="E331" s="142"/>
      <c r="F331" s="142"/>
      <c r="G331" s="142"/>
      <c r="H331" s="142"/>
      <c r="I331" s="142"/>
      <c r="J331" s="142"/>
      <c r="K331" s="142"/>
      <c r="L331" s="142"/>
      <c r="M331" s="142"/>
      <c r="N331" s="142"/>
      <c r="O331" s="143"/>
      <c r="Q331" s="141" t="s">
        <v>1000</v>
      </c>
      <c r="R331" s="142"/>
      <c r="S331" s="142"/>
      <c r="T331" s="142"/>
      <c r="U331" s="142"/>
      <c r="V331" s="142"/>
      <c r="W331" s="142"/>
      <c r="X331" s="142"/>
      <c r="Y331" s="142"/>
      <c r="Z331" s="142"/>
      <c r="AA331" s="142"/>
      <c r="AB331" s="142"/>
      <c r="AC331" s="142"/>
      <c r="AD331" s="143"/>
      <c r="AF331" s="141" t="s">
        <v>1001</v>
      </c>
      <c r="AG331" s="142"/>
      <c r="AH331" s="142"/>
      <c r="AI331" s="142"/>
      <c r="AJ331" s="142"/>
      <c r="AK331" s="142"/>
      <c r="AL331" s="142"/>
      <c r="AM331" s="142"/>
      <c r="AN331" s="142"/>
      <c r="AO331" s="142"/>
      <c r="AP331" s="142"/>
      <c r="AQ331" s="142"/>
      <c r="AR331" s="142"/>
      <c r="AS331" s="143"/>
      <c r="AU331" s="141" t="s">
        <v>1001</v>
      </c>
      <c r="AV331" s="142"/>
      <c r="AW331" s="142"/>
      <c r="AX331" s="142"/>
      <c r="AY331" s="142"/>
      <c r="AZ331" s="142"/>
      <c r="BA331" s="142"/>
      <c r="BB331" s="142"/>
      <c r="BC331" s="142"/>
      <c r="BD331" s="142"/>
      <c r="BE331" s="142"/>
      <c r="BF331" s="142"/>
      <c r="BG331" s="142"/>
      <c r="BH331" s="143"/>
    </row>
    <row r="332" spans="2:60" x14ac:dyDescent="0.25">
      <c r="B332" s="151"/>
      <c r="C332" s="152"/>
      <c r="D332" s="152"/>
      <c r="E332" s="152"/>
      <c r="F332" s="152"/>
      <c r="G332" s="152"/>
      <c r="H332" s="152"/>
      <c r="I332" s="152"/>
      <c r="J332" s="152"/>
      <c r="K332" s="152"/>
      <c r="L332" s="152"/>
      <c r="M332" s="152"/>
      <c r="N332" s="152"/>
      <c r="O332" s="153"/>
      <c r="Q332" s="151"/>
      <c r="R332" s="152"/>
      <c r="S332" s="152"/>
      <c r="T332" s="152"/>
      <c r="U332" s="152"/>
      <c r="V332" s="152"/>
      <c r="W332" s="152"/>
      <c r="X332" s="152"/>
      <c r="Y332" s="152"/>
      <c r="Z332" s="152"/>
      <c r="AA332" s="152"/>
      <c r="AB332" s="152"/>
      <c r="AC332" s="152"/>
      <c r="AD332" s="153"/>
      <c r="AF332" s="151"/>
      <c r="AG332" s="152"/>
      <c r="AH332" s="152"/>
      <c r="AI332" s="152"/>
      <c r="AJ332" s="152"/>
      <c r="AK332" s="152"/>
      <c r="AL332" s="152"/>
      <c r="AM332" s="152"/>
      <c r="AN332" s="152"/>
      <c r="AO332" s="152"/>
      <c r="AP332" s="152"/>
      <c r="AQ332" s="152"/>
      <c r="AR332" s="152"/>
      <c r="AS332" s="153"/>
      <c r="AU332" s="151"/>
      <c r="AV332" s="152"/>
      <c r="AW332" s="152"/>
      <c r="AX332" s="152"/>
      <c r="AY332" s="152"/>
      <c r="AZ332" s="152"/>
      <c r="BA332" s="152"/>
      <c r="BB332" s="152"/>
      <c r="BC332" s="152"/>
      <c r="BD332" s="152"/>
      <c r="BE332" s="152"/>
      <c r="BF332" s="152"/>
      <c r="BG332" s="152"/>
      <c r="BH332" s="153"/>
    </row>
    <row r="333" spans="2:60" x14ac:dyDescent="0.25">
      <c r="B333" s="151"/>
      <c r="C333" s="152"/>
      <c r="D333" s="152"/>
      <c r="E333" s="152"/>
      <c r="F333" s="152"/>
      <c r="G333" s="152"/>
      <c r="H333" s="152"/>
      <c r="I333" s="152"/>
      <c r="J333" s="152"/>
      <c r="K333" s="152"/>
      <c r="L333" s="152"/>
      <c r="M333" s="152"/>
      <c r="N333" s="152"/>
      <c r="O333" s="153"/>
      <c r="Q333" s="151"/>
      <c r="R333" s="152"/>
      <c r="S333" s="152"/>
      <c r="T333" s="152"/>
      <c r="U333" s="152"/>
      <c r="V333" s="152"/>
      <c r="W333" s="152"/>
      <c r="X333" s="152"/>
      <c r="Y333" s="152"/>
      <c r="Z333" s="152"/>
      <c r="AA333" s="152"/>
      <c r="AB333" s="152"/>
      <c r="AC333" s="152"/>
      <c r="AD333" s="153"/>
      <c r="AF333" s="151"/>
      <c r="AG333" s="152"/>
      <c r="AH333" s="152"/>
      <c r="AI333" s="152"/>
      <c r="AJ333" s="152"/>
      <c r="AK333" s="152"/>
      <c r="AL333" s="152"/>
      <c r="AM333" s="152"/>
      <c r="AN333" s="152"/>
      <c r="AO333" s="152"/>
      <c r="AP333" s="152"/>
      <c r="AQ333" s="152"/>
      <c r="AR333" s="152"/>
      <c r="AS333" s="153"/>
      <c r="AU333" s="151"/>
      <c r="AV333" s="152"/>
      <c r="AW333" s="152"/>
      <c r="AX333" s="152"/>
      <c r="AY333" s="152"/>
      <c r="AZ333" s="152"/>
      <c r="BA333" s="152"/>
      <c r="BB333" s="152"/>
      <c r="BC333" s="152"/>
      <c r="BD333" s="152"/>
      <c r="BE333" s="152"/>
      <c r="BF333" s="152"/>
      <c r="BG333" s="152"/>
      <c r="BH333" s="153"/>
    </row>
    <row r="334" spans="2:60" x14ac:dyDescent="0.25">
      <c r="B334" s="151"/>
      <c r="C334" s="152"/>
      <c r="D334" s="152"/>
      <c r="E334" s="152"/>
      <c r="F334" s="152"/>
      <c r="G334" s="152"/>
      <c r="H334" s="152"/>
      <c r="I334" s="152"/>
      <c r="J334" s="152"/>
      <c r="K334" s="152"/>
      <c r="L334" s="152"/>
      <c r="M334" s="152"/>
      <c r="N334" s="152"/>
      <c r="O334" s="153"/>
      <c r="Q334" s="151"/>
      <c r="R334" s="152"/>
      <c r="S334" s="152"/>
      <c r="T334" s="152"/>
      <c r="U334" s="152"/>
      <c r="V334" s="152"/>
      <c r="W334" s="152"/>
      <c r="X334" s="152"/>
      <c r="Y334" s="152"/>
      <c r="Z334" s="152"/>
      <c r="AA334" s="152"/>
      <c r="AB334" s="152"/>
      <c r="AC334" s="152"/>
      <c r="AD334" s="153"/>
      <c r="AF334" s="151"/>
      <c r="AG334" s="152"/>
      <c r="AH334" s="152"/>
      <c r="AI334" s="152"/>
      <c r="AJ334" s="152"/>
      <c r="AK334" s="152"/>
      <c r="AL334" s="152"/>
      <c r="AM334" s="152"/>
      <c r="AN334" s="152"/>
      <c r="AO334" s="152"/>
      <c r="AP334" s="152"/>
      <c r="AQ334" s="152"/>
      <c r="AR334" s="152"/>
      <c r="AS334" s="153"/>
      <c r="AU334" s="151"/>
      <c r="AV334" s="152"/>
      <c r="AW334" s="152"/>
      <c r="AX334" s="152"/>
      <c r="AY334" s="152"/>
      <c r="AZ334" s="152"/>
      <c r="BA334" s="152"/>
      <c r="BB334" s="152"/>
      <c r="BC334" s="152"/>
      <c r="BD334" s="152"/>
      <c r="BE334" s="152"/>
      <c r="BF334" s="152"/>
      <c r="BG334" s="152"/>
      <c r="BH334" s="153"/>
    </row>
    <row r="335" spans="2:60" x14ac:dyDescent="0.25">
      <c r="B335" s="151"/>
      <c r="C335" s="152"/>
      <c r="D335" s="152"/>
      <c r="E335" s="152"/>
      <c r="F335" s="152"/>
      <c r="G335" s="152"/>
      <c r="H335" s="152"/>
      <c r="I335" s="152"/>
      <c r="J335" s="152"/>
      <c r="K335" s="152"/>
      <c r="L335" s="152"/>
      <c r="M335" s="152"/>
      <c r="N335" s="152"/>
      <c r="O335" s="153"/>
      <c r="Q335" s="151"/>
      <c r="R335" s="152"/>
      <c r="S335" s="152"/>
      <c r="T335" s="152"/>
      <c r="U335" s="152"/>
      <c r="V335" s="152"/>
      <c r="W335" s="152"/>
      <c r="X335" s="152"/>
      <c r="Y335" s="152"/>
      <c r="Z335" s="152"/>
      <c r="AA335" s="152"/>
      <c r="AB335" s="152"/>
      <c r="AC335" s="152"/>
      <c r="AD335" s="153"/>
      <c r="AF335" s="151"/>
      <c r="AG335" s="152"/>
      <c r="AH335" s="152"/>
      <c r="AI335" s="152"/>
      <c r="AJ335" s="152"/>
      <c r="AK335" s="152"/>
      <c r="AL335" s="152"/>
      <c r="AM335" s="152"/>
      <c r="AN335" s="152"/>
      <c r="AO335" s="152"/>
      <c r="AP335" s="152"/>
      <c r="AQ335" s="152"/>
      <c r="AR335" s="152"/>
      <c r="AS335" s="153"/>
      <c r="AU335" s="151"/>
      <c r="AV335" s="152"/>
      <c r="AW335" s="152"/>
      <c r="AX335" s="152"/>
      <c r="AY335" s="152"/>
      <c r="AZ335" s="152"/>
      <c r="BA335" s="152"/>
      <c r="BB335" s="152"/>
      <c r="BC335" s="152"/>
      <c r="BD335" s="152"/>
      <c r="BE335" s="152"/>
      <c r="BF335" s="152"/>
      <c r="BG335" s="152"/>
      <c r="BH335" s="153"/>
    </row>
    <row r="336" spans="2:60" x14ac:dyDescent="0.25">
      <c r="B336" s="151"/>
      <c r="C336" s="152"/>
      <c r="D336" s="152"/>
      <c r="E336" s="152"/>
      <c r="F336" s="152"/>
      <c r="G336" s="152"/>
      <c r="H336" s="152"/>
      <c r="I336" s="152"/>
      <c r="J336" s="152"/>
      <c r="K336" s="152"/>
      <c r="L336" s="152"/>
      <c r="M336" s="152"/>
      <c r="N336" s="152"/>
      <c r="O336" s="153"/>
      <c r="Q336" s="151"/>
      <c r="R336" s="152"/>
      <c r="S336" s="152"/>
      <c r="T336" s="152"/>
      <c r="U336" s="152"/>
      <c r="V336" s="152"/>
      <c r="W336" s="152"/>
      <c r="X336" s="152"/>
      <c r="Y336" s="152"/>
      <c r="Z336" s="152"/>
      <c r="AA336" s="152"/>
      <c r="AB336" s="152"/>
      <c r="AC336" s="152"/>
      <c r="AD336" s="153"/>
      <c r="AF336" s="151"/>
      <c r="AG336" s="152"/>
      <c r="AH336" s="152"/>
      <c r="AI336" s="152"/>
      <c r="AJ336" s="152"/>
      <c r="AK336" s="152"/>
      <c r="AL336" s="152"/>
      <c r="AM336" s="152"/>
      <c r="AN336" s="152"/>
      <c r="AO336" s="152"/>
      <c r="AP336" s="152"/>
      <c r="AQ336" s="152"/>
      <c r="AR336" s="152"/>
      <c r="AS336" s="153"/>
      <c r="AU336" s="151"/>
      <c r="AV336" s="152"/>
      <c r="AW336" s="152"/>
      <c r="AX336" s="152"/>
      <c r="AY336" s="152"/>
      <c r="AZ336" s="152"/>
      <c r="BA336" s="152"/>
      <c r="BB336" s="152"/>
      <c r="BC336" s="152"/>
      <c r="BD336" s="152"/>
      <c r="BE336" s="152"/>
      <c r="BF336" s="152"/>
      <c r="BG336" s="152"/>
      <c r="BH336" s="153"/>
    </row>
    <row r="337" spans="2:60" x14ac:dyDescent="0.25">
      <c r="B337" s="151"/>
      <c r="C337" s="152"/>
      <c r="D337" s="152"/>
      <c r="E337" s="152"/>
      <c r="F337" s="152"/>
      <c r="G337" s="152"/>
      <c r="H337" s="152"/>
      <c r="I337" s="152"/>
      <c r="J337" s="152"/>
      <c r="K337" s="152"/>
      <c r="L337" s="152"/>
      <c r="M337" s="152"/>
      <c r="N337" s="152"/>
      <c r="O337" s="153"/>
      <c r="Q337" s="151"/>
      <c r="R337" s="152"/>
      <c r="S337" s="152"/>
      <c r="T337" s="152"/>
      <c r="U337" s="152"/>
      <c r="V337" s="152"/>
      <c r="W337" s="152"/>
      <c r="X337" s="152"/>
      <c r="Y337" s="152"/>
      <c r="Z337" s="152"/>
      <c r="AA337" s="152"/>
      <c r="AB337" s="152"/>
      <c r="AC337" s="152"/>
      <c r="AD337" s="153"/>
      <c r="AF337" s="151"/>
      <c r="AG337" s="152"/>
      <c r="AH337" s="152"/>
      <c r="AI337" s="152"/>
      <c r="AJ337" s="152"/>
      <c r="AK337" s="152"/>
      <c r="AL337" s="152"/>
      <c r="AM337" s="152"/>
      <c r="AN337" s="152"/>
      <c r="AO337" s="152"/>
      <c r="AP337" s="152"/>
      <c r="AQ337" s="152"/>
      <c r="AR337" s="152"/>
      <c r="AS337" s="153"/>
      <c r="AU337" s="151"/>
      <c r="AV337" s="152"/>
      <c r="AW337" s="152"/>
      <c r="AX337" s="152"/>
      <c r="AY337" s="152"/>
      <c r="AZ337" s="152"/>
      <c r="BA337" s="152"/>
      <c r="BB337" s="152"/>
      <c r="BC337" s="152"/>
      <c r="BD337" s="152"/>
      <c r="BE337" s="152"/>
      <c r="BF337" s="152"/>
      <c r="BG337" s="152"/>
      <c r="BH337" s="153"/>
    </row>
    <row r="338" spans="2:60" x14ac:dyDescent="0.25">
      <c r="B338" s="151"/>
      <c r="C338" s="152"/>
      <c r="D338" s="152"/>
      <c r="E338" s="152"/>
      <c r="F338" s="152"/>
      <c r="G338" s="152"/>
      <c r="H338" s="152"/>
      <c r="I338" s="152"/>
      <c r="J338" s="152"/>
      <c r="K338" s="152"/>
      <c r="L338" s="152"/>
      <c r="M338" s="152"/>
      <c r="N338" s="152"/>
      <c r="O338" s="153"/>
      <c r="Q338" s="151"/>
      <c r="R338" s="152"/>
      <c r="S338" s="152"/>
      <c r="T338" s="152"/>
      <c r="U338" s="152"/>
      <c r="V338" s="152"/>
      <c r="W338" s="152"/>
      <c r="X338" s="152"/>
      <c r="Y338" s="152"/>
      <c r="Z338" s="152"/>
      <c r="AA338" s="152"/>
      <c r="AB338" s="152"/>
      <c r="AC338" s="152"/>
      <c r="AD338" s="153"/>
      <c r="AF338" s="151"/>
      <c r="AG338" s="152"/>
      <c r="AH338" s="152"/>
      <c r="AI338" s="152"/>
      <c r="AJ338" s="152"/>
      <c r="AK338" s="152"/>
      <c r="AL338" s="152"/>
      <c r="AM338" s="152"/>
      <c r="AN338" s="152"/>
      <c r="AO338" s="152"/>
      <c r="AP338" s="152"/>
      <c r="AQ338" s="152"/>
      <c r="AR338" s="152"/>
      <c r="AS338" s="153"/>
      <c r="AU338" s="151"/>
      <c r="AV338" s="152"/>
      <c r="AW338" s="152"/>
      <c r="AX338" s="152"/>
      <c r="AY338" s="152"/>
      <c r="AZ338" s="152"/>
      <c r="BA338" s="152"/>
      <c r="BB338" s="152"/>
      <c r="BC338" s="152"/>
      <c r="BD338" s="152"/>
      <c r="BE338" s="152"/>
      <c r="BF338" s="152"/>
      <c r="BG338" s="152"/>
      <c r="BH338" s="153"/>
    </row>
    <row r="339" spans="2:60" x14ac:dyDescent="0.25">
      <c r="B339" s="144"/>
      <c r="C339" s="145"/>
      <c r="D339" s="145"/>
      <c r="E339" s="145"/>
      <c r="F339" s="145"/>
      <c r="G339" s="145"/>
      <c r="H339" s="145"/>
      <c r="I339" s="145"/>
      <c r="J339" s="145"/>
      <c r="K339" s="145"/>
      <c r="L339" s="145"/>
      <c r="M339" s="145"/>
      <c r="N339" s="145"/>
      <c r="O339" s="146"/>
      <c r="Q339" s="144"/>
      <c r="R339" s="145"/>
      <c r="S339" s="145"/>
      <c r="T339" s="145"/>
      <c r="U339" s="145"/>
      <c r="V339" s="145"/>
      <c r="W339" s="145"/>
      <c r="X339" s="145"/>
      <c r="Y339" s="145"/>
      <c r="Z339" s="145"/>
      <c r="AA339" s="145"/>
      <c r="AB339" s="145"/>
      <c r="AC339" s="145"/>
      <c r="AD339" s="146"/>
      <c r="AF339" s="144"/>
      <c r="AG339" s="145"/>
      <c r="AH339" s="145"/>
      <c r="AI339" s="145"/>
      <c r="AJ339" s="145"/>
      <c r="AK339" s="145"/>
      <c r="AL339" s="145"/>
      <c r="AM339" s="145"/>
      <c r="AN339" s="145"/>
      <c r="AO339" s="145"/>
      <c r="AP339" s="145"/>
      <c r="AQ339" s="145"/>
      <c r="AR339" s="145"/>
      <c r="AS339" s="146"/>
      <c r="AU339" s="144"/>
      <c r="AV339" s="145"/>
      <c r="AW339" s="145"/>
      <c r="AX339" s="145"/>
      <c r="AY339" s="145"/>
      <c r="AZ339" s="145"/>
      <c r="BA339" s="145"/>
      <c r="BB339" s="145"/>
      <c r="BC339" s="145"/>
      <c r="BD339" s="145"/>
      <c r="BE339" s="145"/>
      <c r="BF339" s="145"/>
      <c r="BG339" s="145"/>
      <c r="BH339" s="146"/>
    </row>
    <row r="340" spans="2:60" ht="15" customHeight="1" x14ac:dyDescent="0.25">
      <c r="B340" s="147" t="s">
        <v>1028</v>
      </c>
      <c r="C340" s="147"/>
      <c r="D340" s="147"/>
      <c r="E340" s="147"/>
      <c r="F340" s="147"/>
      <c r="G340" s="147"/>
      <c r="H340" s="147"/>
      <c r="I340" s="147"/>
      <c r="J340" s="147"/>
      <c r="K340" s="147"/>
      <c r="L340" s="147"/>
      <c r="M340" s="147"/>
      <c r="N340" s="147"/>
      <c r="O340" s="147"/>
      <c r="Q340" s="147" t="s">
        <v>1028</v>
      </c>
      <c r="R340" s="147"/>
      <c r="S340" s="147"/>
      <c r="T340" s="147"/>
      <c r="U340" s="147"/>
      <c r="V340" s="147"/>
      <c r="W340" s="147"/>
      <c r="X340" s="147"/>
      <c r="Y340" s="147"/>
      <c r="Z340" s="147"/>
      <c r="AA340" s="147"/>
      <c r="AB340" s="147"/>
      <c r="AC340" s="147"/>
      <c r="AD340" s="147"/>
      <c r="AF340" s="147" t="s">
        <v>1028</v>
      </c>
      <c r="AG340" s="147"/>
      <c r="AH340" s="147"/>
      <c r="AI340" s="147"/>
      <c r="AJ340" s="147"/>
      <c r="AK340" s="147"/>
      <c r="AL340" s="147"/>
      <c r="AM340" s="147"/>
      <c r="AN340" s="147"/>
      <c r="AO340" s="147"/>
      <c r="AP340" s="147"/>
      <c r="AQ340" s="147"/>
      <c r="AR340" s="147"/>
      <c r="AS340" s="147"/>
      <c r="AU340" s="147" t="s">
        <v>1028</v>
      </c>
      <c r="AV340" s="147"/>
      <c r="AW340" s="147"/>
      <c r="AX340" s="147"/>
      <c r="AY340" s="147"/>
      <c r="AZ340" s="147"/>
      <c r="BA340" s="147"/>
      <c r="BB340" s="147"/>
      <c r="BC340" s="147"/>
      <c r="BD340" s="147"/>
      <c r="BE340" s="147"/>
      <c r="BF340" s="147"/>
      <c r="BG340" s="147"/>
      <c r="BH340" s="147"/>
    </row>
    <row r="341" spans="2:60" x14ac:dyDescent="0.25">
      <c r="B341" s="147"/>
      <c r="C341" s="147"/>
      <c r="D341" s="147"/>
      <c r="E341" s="147"/>
      <c r="F341" s="147"/>
      <c r="G341" s="147"/>
      <c r="H341" s="147"/>
      <c r="I341" s="147"/>
      <c r="J341" s="147"/>
      <c r="K341" s="147"/>
      <c r="L341" s="147"/>
      <c r="M341" s="147"/>
      <c r="N341" s="147"/>
      <c r="O341" s="147"/>
      <c r="Q341" s="147"/>
      <c r="R341" s="147"/>
      <c r="S341" s="147"/>
      <c r="T341" s="147"/>
      <c r="U341" s="147"/>
      <c r="V341" s="147"/>
      <c r="W341" s="147"/>
      <c r="X341" s="147"/>
      <c r="Y341" s="147"/>
      <c r="Z341" s="147"/>
      <c r="AA341" s="147"/>
      <c r="AB341" s="147"/>
      <c r="AC341" s="147"/>
      <c r="AD341" s="147"/>
      <c r="AF341" s="147"/>
      <c r="AG341" s="147"/>
      <c r="AH341" s="147"/>
      <c r="AI341" s="147"/>
      <c r="AJ341" s="147"/>
      <c r="AK341" s="147"/>
      <c r="AL341" s="147"/>
      <c r="AM341" s="147"/>
      <c r="AN341" s="147"/>
      <c r="AO341" s="147"/>
      <c r="AP341" s="147"/>
      <c r="AQ341" s="147"/>
      <c r="AR341" s="147"/>
      <c r="AS341" s="147"/>
      <c r="AU341" s="147"/>
      <c r="AV341" s="147"/>
      <c r="AW341" s="147"/>
      <c r="AX341" s="147"/>
      <c r="AY341" s="147"/>
      <c r="AZ341" s="147"/>
      <c r="BA341" s="147"/>
      <c r="BB341" s="147"/>
      <c r="BC341" s="147"/>
      <c r="BD341" s="147"/>
      <c r="BE341" s="147"/>
      <c r="BF341" s="147"/>
      <c r="BG341" s="147"/>
      <c r="BH341" s="147"/>
    </row>
    <row r="342" spans="2:60" x14ac:dyDescent="0.25">
      <c r="B342" s="147"/>
      <c r="C342" s="147"/>
      <c r="D342" s="147"/>
      <c r="E342" s="147"/>
      <c r="F342" s="147"/>
      <c r="G342" s="147"/>
      <c r="H342" s="147"/>
      <c r="I342" s="147"/>
      <c r="J342" s="147"/>
      <c r="K342" s="147"/>
      <c r="L342" s="147"/>
      <c r="M342" s="147"/>
      <c r="N342" s="147"/>
      <c r="O342" s="147"/>
      <c r="Q342" s="147"/>
      <c r="R342" s="147"/>
      <c r="S342" s="147"/>
      <c r="T342" s="147"/>
      <c r="U342" s="147"/>
      <c r="V342" s="147"/>
      <c r="W342" s="147"/>
      <c r="X342" s="147"/>
      <c r="Y342" s="147"/>
      <c r="Z342" s="147"/>
      <c r="AA342" s="147"/>
      <c r="AB342" s="147"/>
      <c r="AC342" s="147"/>
      <c r="AD342" s="147"/>
      <c r="AF342" s="147"/>
      <c r="AG342" s="147"/>
      <c r="AH342" s="147"/>
      <c r="AI342" s="147"/>
      <c r="AJ342" s="147"/>
      <c r="AK342" s="147"/>
      <c r="AL342" s="147"/>
      <c r="AM342" s="147"/>
      <c r="AN342" s="147"/>
      <c r="AO342" s="147"/>
      <c r="AP342" s="147"/>
      <c r="AQ342" s="147"/>
      <c r="AR342" s="147"/>
      <c r="AS342" s="147"/>
      <c r="AU342" s="147"/>
      <c r="AV342" s="147"/>
      <c r="AW342" s="147"/>
      <c r="AX342" s="147"/>
      <c r="AY342" s="147"/>
      <c r="AZ342" s="147"/>
      <c r="BA342" s="147"/>
      <c r="BB342" s="147"/>
      <c r="BC342" s="147"/>
      <c r="BD342" s="147"/>
      <c r="BE342" s="147"/>
      <c r="BF342" s="147"/>
      <c r="BG342" s="147"/>
      <c r="BH342" s="147"/>
    </row>
    <row r="343" spans="2:60" x14ac:dyDescent="0.25">
      <c r="B343" s="44"/>
      <c r="C343" s="44"/>
      <c r="D343" s="44"/>
      <c r="E343" s="44"/>
      <c r="F343" s="44"/>
      <c r="G343" s="44"/>
      <c r="H343" s="44"/>
      <c r="I343" s="44"/>
      <c r="J343" s="44"/>
      <c r="K343" s="44"/>
      <c r="L343" s="44"/>
      <c r="M343" s="44"/>
      <c r="N343" s="44"/>
      <c r="O343" s="44"/>
      <c r="Q343" s="44"/>
      <c r="R343" s="44"/>
      <c r="S343" s="44"/>
      <c r="T343" s="44"/>
      <c r="U343" s="44"/>
      <c r="V343" s="44"/>
      <c r="W343" s="44"/>
      <c r="X343" s="44"/>
      <c r="Y343" s="44"/>
      <c r="Z343" s="44"/>
      <c r="AA343" s="44"/>
      <c r="AB343" s="44"/>
      <c r="AC343" s="44"/>
      <c r="AD343" s="44"/>
      <c r="AF343" s="44"/>
      <c r="AG343" s="44"/>
      <c r="AH343" s="44"/>
      <c r="AI343" s="44"/>
      <c r="AJ343" s="44"/>
      <c r="AK343" s="44"/>
      <c r="AL343" s="44"/>
      <c r="AM343" s="44"/>
      <c r="AN343" s="44"/>
      <c r="AO343" s="44"/>
      <c r="AP343" s="44"/>
      <c r="AQ343" s="44"/>
      <c r="AR343" s="44"/>
      <c r="AS343" s="44"/>
      <c r="AU343" s="44"/>
      <c r="AV343" s="44"/>
      <c r="AW343" s="44"/>
      <c r="AX343" s="44"/>
      <c r="AY343" s="44"/>
      <c r="AZ343" s="44"/>
      <c r="BA343" s="44"/>
      <c r="BB343" s="44"/>
      <c r="BC343" s="44"/>
      <c r="BD343" s="44"/>
      <c r="BE343" s="44"/>
      <c r="BF343" s="44"/>
      <c r="BG343" s="44"/>
      <c r="BH343" s="44"/>
    </row>
    <row r="345" spans="2:60" x14ac:dyDescent="0.25">
      <c r="B345" s="139" t="s">
        <v>88</v>
      </c>
      <c r="C345" s="139"/>
      <c r="D345" s="139"/>
      <c r="E345" s="139"/>
      <c r="F345" s="139"/>
      <c r="G345" s="139"/>
      <c r="H345" s="139"/>
      <c r="I345" s="139"/>
      <c r="J345" s="139"/>
      <c r="K345" s="139"/>
      <c r="L345" s="139"/>
      <c r="M345" s="139"/>
      <c r="N345" s="139"/>
      <c r="O345" s="139"/>
    </row>
    <row r="346" spans="2:60" x14ac:dyDescent="0.25">
      <c r="B346" s="139"/>
      <c r="C346" s="139"/>
      <c r="D346" s="139"/>
      <c r="E346" s="139"/>
      <c r="F346" s="139"/>
      <c r="G346" s="139"/>
      <c r="H346" s="139"/>
      <c r="I346" s="139"/>
      <c r="J346" s="139"/>
      <c r="K346" s="139"/>
      <c r="L346" s="139"/>
      <c r="M346" s="139"/>
      <c r="N346" s="139"/>
      <c r="O346" s="139"/>
    </row>
    <row r="347" spans="2:60" x14ac:dyDescent="0.25">
      <c r="B347" t="s">
        <v>1002</v>
      </c>
    </row>
    <row r="348" spans="2:60" x14ac:dyDescent="0.25">
      <c r="B348" t="s">
        <v>1003</v>
      </c>
    </row>
    <row r="350" spans="2:60" x14ac:dyDescent="0.25">
      <c r="B350" s="46" t="s">
        <v>88</v>
      </c>
      <c r="C350" s="46"/>
      <c r="D350" s="46"/>
      <c r="E350" s="46"/>
      <c r="F350" s="46"/>
      <c r="G350" s="46"/>
      <c r="H350" s="46"/>
      <c r="I350" s="46"/>
      <c r="J350" s="46"/>
      <c r="K350" s="46"/>
      <c r="L350" s="46"/>
      <c r="M350" s="46"/>
      <c r="N350" s="46"/>
      <c r="O350" s="46"/>
      <c r="Q350" s="46" t="s">
        <v>1004</v>
      </c>
      <c r="R350" s="46"/>
      <c r="S350" s="46"/>
      <c r="T350" s="46"/>
      <c r="U350" s="46"/>
      <c r="V350" s="46"/>
      <c r="W350" s="46"/>
      <c r="X350" s="46"/>
      <c r="Y350" s="46"/>
      <c r="Z350" s="46"/>
      <c r="AA350" s="46"/>
      <c r="AB350" s="46"/>
      <c r="AC350" s="46"/>
      <c r="AD350" s="46"/>
      <c r="AF350" s="161" t="s">
        <v>1007</v>
      </c>
      <c r="AG350" s="161"/>
      <c r="AH350" s="161"/>
      <c r="AI350" s="161"/>
      <c r="AJ350" s="161"/>
      <c r="AK350" s="161"/>
      <c r="AL350" s="161"/>
      <c r="AM350" s="161"/>
      <c r="AN350" s="161"/>
      <c r="AO350" s="161"/>
      <c r="AP350" s="161"/>
      <c r="AQ350" s="161"/>
      <c r="AR350" s="161"/>
      <c r="AS350" s="161"/>
      <c r="AU350" s="161" t="s">
        <v>1008</v>
      </c>
      <c r="AV350" s="161"/>
      <c r="AW350" s="161"/>
      <c r="AX350" s="161"/>
      <c r="AY350" s="161"/>
      <c r="AZ350" s="161"/>
      <c r="BA350" s="161"/>
      <c r="BB350" s="161"/>
      <c r="BC350" s="161"/>
      <c r="BD350" s="161"/>
      <c r="BE350" s="161"/>
      <c r="BF350" s="161"/>
      <c r="BG350" s="161"/>
      <c r="BH350" s="161"/>
    </row>
    <row r="351" spans="2:60" x14ac:dyDescent="0.25">
      <c r="B351" s="141" t="s">
        <v>1005</v>
      </c>
      <c r="C351" s="142"/>
      <c r="D351" s="142"/>
      <c r="E351" s="142"/>
      <c r="F351" s="142"/>
      <c r="G351" s="142"/>
      <c r="H351" s="142"/>
      <c r="I351" s="142"/>
      <c r="J351" s="142"/>
      <c r="K351" s="142"/>
      <c r="L351" s="142"/>
      <c r="M351" s="142"/>
      <c r="N351" s="142"/>
      <c r="O351" s="143"/>
      <c r="Q351" s="141" t="s">
        <v>1006</v>
      </c>
      <c r="R351" s="142"/>
      <c r="S351" s="142"/>
      <c r="T351" s="142"/>
      <c r="U351" s="142"/>
      <c r="V351" s="142"/>
      <c r="W351" s="142"/>
      <c r="X351" s="142"/>
      <c r="Y351" s="142"/>
      <c r="Z351" s="142"/>
      <c r="AA351" s="142"/>
      <c r="AB351" s="142"/>
      <c r="AC351" s="142"/>
      <c r="AD351" s="143"/>
      <c r="AF351" s="141" t="s">
        <v>1005</v>
      </c>
      <c r="AG351" s="142"/>
      <c r="AH351" s="142"/>
      <c r="AI351" s="142"/>
      <c r="AJ351" s="142"/>
      <c r="AK351" s="142"/>
      <c r="AL351" s="142"/>
      <c r="AM351" s="142"/>
      <c r="AN351" s="142"/>
      <c r="AO351" s="142"/>
      <c r="AP351" s="142"/>
      <c r="AQ351" s="142"/>
      <c r="AR351" s="142"/>
      <c r="AS351" s="143"/>
      <c r="AU351" s="141" t="s">
        <v>1006</v>
      </c>
      <c r="AV351" s="142"/>
      <c r="AW351" s="142"/>
      <c r="AX351" s="142"/>
      <c r="AY351" s="142"/>
      <c r="AZ351" s="142"/>
      <c r="BA351" s="142"/>
      <c r="BB351" s="142"/>
      <c r="BC351" s="142"/>
      <c r="BD351" s="142"/>
      <c r="BE351" s="142"/>
      <c r="BF351" s="142"/>
      <c r="BG351" s="142"/>
      <c r="BH351" s="143"/>
    </row>
    <row r="352" spans="2:60" x14ac:dyDescent="0.25">
      <c r="B352" s="144"/>
      <c r="C352" s="145"/>
      <c r="D352" s="145"/>
      <c r="E352" s="145"/>
      <c r="F352" s="145"/>
      <c r="G352" s="145"/>
      <c r="H352" s="145"/>
      <c r="I352" s="145"/>
      <c r="J352" s="145"/>
      <c r="K352" s="145"/>
      <c r="L352" s="145"/>
      <c r="M352" s="145"/>
      <c r="N352" s="145"/>
      <c r="O352" s="146"/>
      <c r="Q352" s="144"/>
      <c r="R352" s="145"/>
      <c r="S352" s="145"/>
      <c r="T352" s="145"/>
      <c r="U352" s="145"/>
      <c r="V352" s="145"/>
      <c r="W352" s="145"/>
      <c r="X352" s="145"/>
      <c r="Y352" s="145"/>
      <c r="Z352" s="145"/>
      <c r="AA352" s="145"/>
      <c r="AB352" s="145"/>
      <c r="AC352" s="145"/>
      <c r="AD352" s="146"/>
      <c r="AF352" s="144"/>
      <c r="AG352" s="145"/>
      <c r="AH352" s="145"/>
      <c r="AI352" s="145"/>
      <c r="AJ352" s="145"/>
      <c r="AK352" s="145"/>
      <c r="AL352" s="145"/>
      <c r="AM352" s="145"/>
      <c r="AN352" s="145"/>
      <c r="AO352" s="145"/>
      <c r="AP352" s="145"/>
      <c r="AQ352" s="145"/>
      <c r="AR352" s="145"/>
      <c r="AS352" s="146"/>
      <c r="AU352" s="144"/>
      <c r="AV352" s="145"/>
      <c r="AW352" s="145"/>
      <c r="AX352" s="145"/>
      <c r="AY352" s="145"/>
      <c r="AZ352" s="145"/>
      <c r="BA352" s="145"/>
      <c r="BB352" s="145"/>
      <c r="BC352" s="145"/>
      <c r="BD352" s="145"/>
      <c r="BE352" s="145"/>
      <c r="BF352" s="145"/>
      <c r="BG352" s="145"/>
      <c r="BH352" s="146"/>
    </row>
    <row r="353" spans="2:60" x14ac:dyDescent="0.25">
      <c r="B353" s="159" t="s">
        <v>13</v>
      </c>
      <c r="C353" s="159"/>
      <c r="D353" s="159" t="s">
        <v>15</v>
      </c>
      <c r="E353" s="159"/>
      <c r="F353" s="159" t="s">
        <v>16</v>
      </c>
      <c r="G353" s="159"/>
      <c r="H353" s="159" t="s">
        <v>19</v>
      </c>
      <c r="I353" s="159"/>
      <c r="J353" s="159" t="s">
        <v>822</v>
      </c>
      <c r="K353" s="159"/>
      <c r="L353" s="159" t="s">
        <v>824</v>
      </c>
      <c r="M353" s="159"/>
      <c r="N353" s="159" t="s">
        <v>826</v>
      </c>
      <c r="O353" s="159"/>
      <c r="Q353" s="159" t="s">
        <v>13</v>
      </c>
      <c r="R353" s="159"/>
      <c r="S353" s="159" t="s">
        <v>15</v>
      </c>
      <c r="T353" s="159"/>
      <c r="U353" s="159" t="s">
        <v>16</v>
      </c>
      <c r="V353" s="159"/>
      <c r="W353" s="159" t="s">
        <v>19</v>
      </c>
      <c r="X353" s="159"/>
      <c r="Y353" s="159" t="s">
        <v>822</v>
      </c>
      <c r="Z353" s="159"/>
      <c r="AA353" s="159" t="s">
        <v>824</v>
      </c>
      <c r="AB353" s="159"/>
      <c r="AC353" s="159" t="s">
        <v>826</v>
      </c>
      <c r="AD353" s="159"/>
      <c r="AF353" s="159" t="s">
        <v>13</v>
      </c>
      <c r="AG353" s="159"/>
      <c r="AH353" s="159" t="s">
        <v>15</v>
      </c>
      <c r="AI353" s="159"/>
      <c r="AJ353" s="159" t="s">
        <v>16</v>
      </c>
      <c r="AK353" s="159"/>
      <c r="AL353" s="159" t="s">
        <v>19</v>
      </c>
      <c r="AM353" s="159"/>
      <c r="AN353" s="159" t="s">
        <v>822</v>
      </c>
      <c r="AO353" s="159"/>
      <c r="AP353" s="159" t="s">
        <v>824</v>
      </c>
      <c r="AQ353" s="159"/>
      <c r="AR353" s="159" t="s">
        <v>826</v>
      </c>
      <c r="AS353" s="159"/>
      <c r="AU353" s="159" t="s">
        <v>13</v>
      </c>
      <c r="AV353" s="159"/>
      <c r="AW353" s="159" t="s">
        <v>15</v>
      </c>
      <c r="AX353" s="159"/>
      <c r="AY353" s="159" t="s">
        <v>16</v>
      </c>
      <c r="AZ353" s="159"/>
      <c r="BA353" s="159" t="s">
        <v>19</v>
      </c>
      <c r="BB353" s="159"/>
      <c r="BC353" s="159" t="s">
        <v>822</v>
      </c>
      <c r="BD353" s="159"/>
      <c r="BE353" s="159" t="s">
        <v>824</v>
      </c>
      <c r="BF353" s="159"/>
      <c r="BG353" s="159" t="s">
        <v>826</v>
      </c>
      <c r="BH353" s="159"/>
    </row>
    <row r="354" spans="2:60" x14ac:dyDescent="0.25">
      <c r="B354" s="158"/>
      <c r="C354" s="158"/>
      <c r="D354" s="157">
        <v>0.6</v>
      </c>
      <c r="E354" s="158"/>
      <c r="F354" s="157"/>
      <c r="G354" s="158"/>
      <c r="H354" s="158"/>
      <c r="I354" s="158"/>
      <c r="J354" s="157">
        <v>0.15</v>
      </c>
      <c r="K354" s="158"/>
      <c r="L354" s="157">
        <v>0.33</v>
      </c>
      <c r="M354" s="158"/>
      <c r="N354" s="158"/>
      <c r="O354" s="158"/>
      <c r="Q354" s="158"/>
      <c r="R354" s="158"/>
      <c r="S354" s="157">
        <v>0.6</v>
      </c>
      <c r="T354" s="158"/>
      <c r="U354" s="157"/>
      <c r="V354" s="158"/>
      <c r="W354" s="158"/>
      <c r="X354" s="158"/>
      <c r="Y354" s="157">
        <v>0.15</v>
      </c>
      <c r="Z354" s="158"/>
      <c r="AA354" s="157">
        <v>0.33</v>
      </c>
      <c r="AB354" s="158"/>
      <c r="AC354" s="157">
        <v>0.15</v>
      </c>
      <c r="AD354" s="158"/>
      <c r="AF354" s="158"/>
      <c r="AG354" s="158"/>
      <c r="AH354" s="157">
        <v>0.69</v>
      </c>
      <c r="AI354" s="158"/>
      <c r="AJ354" s="157"/>
      <c r="AK354" s="158"/>
      <c r="AL354" s="158"/>
      <c r="AM354" s="158"/>
      <c r="AN354" s="157">
        <v>0.15</v>
      </c>
      <c r="AO354" s="158"/>
      <c r="AP354" s="157">
        <v>0.33</v>
      </c>
      <c r="AQ354" s="158"/>
      <c r="AR354" s="158"/>
      <c r="AS354" s="158"/>
      <c r="AU354" s="158"/>
      <c r="AV354" s="158"/>
      <c r="AW354" s="157">
        <v>0.69</v>
      </c>
      <c r="AX354" s="158"/>
      <c r="AY354" s="157"/>
      <c r="AZ354" s="158"/>
      <c r="BA354" s="158"/>
      <c r="BB354" s="158"/>
      <c r="BC354" s="157">
        <v>0.15</v>
      </c>
      <c r="BD354" s="158"/>
      <c r="BE354" s="157">
        <v>0.33</v>
      </c>
      <c r="BF354" s="158"/>
      <c r="BG354" s="157">
        <v>0.17</v>
      </c>
      <c r="BH354" s="158"/>
    </row>
    <row r="355" spans="2:60" x14ac:dyDescent="0.25">
      <c r="B355" s="159" t="s">
        <v>14</v>
      </c>
      <c r="C355" s="159"/>
      <c r="D355" s="159" t="s">
        <v>17</v>
      </c>
      <c r="E355" s="159"/>
      <c r="F355" s="159" t="s">
        <v>18</v>
      </c>
      <c r="G355" s="159"/>
      <c r="H355" s="159" t="s">
        <v>20</v>
      </c>
      <c r="I355" s="159"/>
      <c r="J355" s="159" t="s">
        <v>823</v>
      </c>
      <c r="K355" s="159"/>
      <c r="L355" s="159" t="s">
        <v>825</v>
      </c>
      <c r="M355" s="159"/>
      <c r="N355" s="159" t="s">
        <v>827</v>
      </c>
      <c r="O355" s="159"/>
      <c r="Q355" s="159" t="s">
        <v>14</v>
      </c>
      <c r="R355" s="159"/>
      <c r="S355" s="159" t="s">
        <v>17</v>
      </c>
      <c r="T355" s="159"/>
      <c r="U355" s="159" t="s">
        <v>18</v>
      </c>
      <c r="V355" s="159"/>
      <c r="W355" s="159" t="s">
        <v>20</v>
      </c>
      <c r="X355" s="159"/>
      <c r="Y355" s="159" t="s">
        <v>823</v>
      </c>
      <c r="Z355" s="159"/>
      <c r="AA355" s="159" t="s">
        <v>825</v>
      </c>
      <c r="AB355" s="159"/>
      <c r="AC355" s="159" t="s">
        <v>827</v>
      </c>
      <c r="AD355" s="159"/>
      <c r="AF355" s="159" t="s">
        <v>14</v>
      </c>
      <c r="AG355" s="159"/>
      <c r="AH355" s="159" t="s">
        <v>17</v>
      </c>
      <c r="AI355" s="159"/>
      <c r="AJ355" s="159" t="s">
        <v>18</v>
      </c>
      <c r="AK355" s="159"/>
      <c r="AL355" s="159" t="s">
        <v>20</v>
      </c>
      <c r="AM355" s="159"/>
      <c r="AN355" s="159" t="s">
        <v>823</v>
      </c>
      <c r="AO355" s="159"/>
      <c r="AP355" s="159" t="s">
        <v>825</v>
      </c>
      <c r="AQ355" s="159"/>
      <c r="AR355" s="159" t="s">
        <v>827</v>
      </c>
      <c r="AS355" s="159"/>
      <c r="AU355" s="159" t="s">
        <v>14</v>
      </c>
      <c r="AV355" s="159"/>
      <c r="AW355" s="159" t="s">
        <v>17</v>
      </c>
      <c r="AX355" s="159"/>
      <c r="AY355" s="159" t="s">
        <v>18</v>
      </c>
      <c r="AZ355" s="159"/>
      <c r="BA355" s="159" t="s">
        <v>20</v>
      </c>
      <c r="BB355" s="159"/>
      <c r="BC355" s="159" t="s">
        <v>823</v>
      </c>
      <c r="BD355" s="159"/>
      <c r="BE355" s="159" t="s">
        <v>825</v>
      </c>
      <c r="BF355" s="159"/>
      <c r="BG355" s="159" t="s">
        <v>827</v>
      </c>
      <c r="BH355" s="159"/>
    </row>
    <row r="356" spans="2:60" x14ac:dyDescent="0.25">
      <c r="B356" s="158"/>
      <c r="C356" s="158"/>
      <c r="D356" s="157">
        <v>0.75</v>
      </c>
      <c r="E356" s="158"/>
      <c r="F356" s="157"/>
      <c r="G356" s="158"/>
      <c r="H356" s="158"/>
      <c r="I356" s="158"/>
      <c r="J356" s="157">
        <v>0.15</v>
      </c>
      <c r="K356" s="158"/>
      <c r="L356" s="157">
        <v>0.35</v>
      </c>
      <c r="M356" s="158"/>
      <c r="N356" s="158"/>
      <c r="O356" s="158"/>
      <c r="Q356" s="158"/>
      <c r="R356" s="158"/>
      <c r="S356" s="157">
        <v>0.6</v>
      </c>
      <c r="T356" s="158"/>
      <c r="U356" s="157"/>
      <c r="V356" s="158"/>
      <c r="W356" s="158"/>
      <c r="X356" s="158"/>
      <c r="Y356" s="157">
        <v>0.15</v>
      </c>
      <c r="Z356" s="158"/>
      <c r="AA356" s="157">
        <v>0.35</v>
      </c>
      <c r="AB356" s="158"/>
      <c r="AC356" s="158"/>
      <c r="AD356" s="158"/>
      <c r="AF356" s="158"/>
      <c r="AG356" s="158"/>
      <c r="AH356" s="157">
        <v>0.86</v>
      </c>
      <c r="AI356" s="158"/>
      <c r="AJ356" s="157"/>
      <c r="AK356" s="158"/>
      <c r="AL356" s="158"/>
      <c r="AM356" s="158"/>
      <c r="AN356" s="157">
        <v>0.15</v>
      </c>
      <c r="AO356" s="158"/>
      <c r="AP356" s="157">
        <v>0.4</v>
      </c>
      <c r="AQ356" s="158"/>
      <c r="AR356" s="158"/>
      <c r="AS356" s="158"/>
      <c r="AU356" s="158"/>
      <c r="AV356" s="158"/>
      <c r="AW356" s="157">
        <v>0.69</v>
      </c>
      <c r="AX356" s="158"/>
      <c r="AY356" s="157"/>
      <c r="AZ356" s="158"/>
      <c r="BA356" s="158"/>
      <c r="BB356" s="158"/>
      <c r="BC356" s="157">
        <v>0.15</v>
      </c>
      <c r="BD356" s="158"/>
      <c r="BE356" s="157">
        <v>0.4</v>
      </c>
      <c r="BF356" s="158"/>
      <c r="BG356" s="158"/>
      <c r="BH356" s="158"/>
    </row>
    <row r="357" spans="2:60" x14ac:dyDescent="0.25">
      <c r="B357" s="154" t="s">
        <v>828</v>
      </c>
      <c r="C357" s="154"/>
      <c r="D357" s="154"/>
      <c r="E357" s="154"/>
      <c r="F357" s="155" t="s">
        <v>832</v>
      </c>
      <c r="G357" s="156"/>
      <c r="H357" s="156"/>
      <c r="I357" s="156"/>
      <c r="J357" s="156"/>
      <c r="K357" s="156"/>
      <c r="L357" s="156"/>
      <c r="M357" s="156"/>
      <c r="N357" s="156"/>
      <c r="O357" s="156"/>
      <c r="Q357" s="154" t="s">
        <v>828</v>
      </c>
      <c r="R357" s="154"/>
      <c r="S357" s="154"/>
      <c r="T357" s="154"/>
      <c r="U357" s="155" t="s">
        <v>832</v>
      </c>
      <c r="V357" s="156"/>
      <c r="W357" s="156"/>
      <c r="X357" s="156"/>
      <c r="Y357" s="156"/>
      <c r="Z357" s="156"/>
      <c r="AA357" s="156"/>
      <c r="AB357" s="156"/>
      <c r="AC357" s="156"/>
      <c r="AD357" s="156"/>
      <c r="AF357" s="154" t="s">
        <v>828</v>
      </c>
      <c r="AG357" s="154"/>
      <c r="AH357" s="154"/>
      <c r="AI357" s="154"/>
      <c r="AJ357" s="155" t="s">
        <v>832</v>
      </c>
      <c r="AK357" s="156"/>
      <c r="AL357" s="156"/>
      <c r="AM357" s="156"/>
      <c r="AN357" s="156"/>
      <c r="AO357" s="156"/>
      <c r="AP357" s="156"/>
      <c r="AQ357" s="156"/>
      <c r="AR357" s="156"/>
      <c r="AS357" s="156"/>
      <c r="AU357" s="154" t="s">
        <v>828</v>
      </c>
      <c r="AV357" s="154"/>
      <c r="AW357" s="154"/>
      <c r="AX357" s="154"/>
      <c r="AY357" s="155" t="s">
        <v>832</v>
      </c>
      <c r="AZ357" s="156"/>
      <c r="BA357" s="156"/>
      <c r="BB357" s="156"/>
      <c r="BC357" s="156"/>
      <c r="BD357" s="156"/>
      <c r="BE357" s="156"/>
      <c r="BF357" s="156"/>
      <c r="BG357" s="156"/>
      <c r="BH357" s="156"/>
    </row>
    <row r="358" spans="2:60" x14ac:dyDescent="0.25">
      <c r="B358" s="148" t="s">
        <v>829</v>
      </c>
      <c r="C358" s="148"/>
      <c r="D358" s="148"/>
      <c r="E358" s="148"/>
      <c r="F358" s="149" t="s">
        <v>969</v>
      </c>
      <c r="G358" s="150"/>
      <c r="H358" s="150"/>
      <c r="I358" s="150"/>
      <c r="J358" s="150"/>
      <c r="K358" s="150"/>
      <c r="L358" s="150"/>
      <c r="M358" s="150"/>
      <c r="N358" s="150"/>
      <c r="O358" s="150"/>
      <c r="Q358" s="148" t="s">
        <v>829</v>
      </c>
      <c r="R358" s="148"/>
      <c r="S358" s="148"/>
      <c r="T358" s="148"/>
      <c r="U358" s="149" t="s">
        <v>969</v>
      </c>
      <c r="V358" s="150"/>
      <c r="W358" s="150"/>
      <c r="X358" s="150"/>
      <c r="Y358" s="150"/>
      <c r="Z358" s="150"/>
      <c r="AA358" s="150"/>
      <c r="AB358" s="150"/>
      <c r="AC358" s="150"/>
      <c r="AD358" s="150"/>
      <c r="AF358" s="148" t="s">
        <v>829</v>
      </c>
      <c r="AG358" s="148"/>
      <c r="AH358" s="148"/>
      <c r="AI358" s="148"/>
      <c r="AJ358" s="149" t="s">
        <v>969</v>
      </c>
      <c r="AK358" s="150"/>
      <c r="AL358" s="150"/>
      <c r="AM358" s="150"/>
      <c r="AN358" s="150"/>
      <c r="AO358" s="150"/>
      <c r="AP358" s="150"/>
      <c r="AQ358" s="150"/>
      <c r="AR358" s="150"/>
      <c r="AS358" s="150"/>
      <c r="AU358" s="148" t="s">
        <v>829</v>
      </c>
      <c r="AV358" s="148"/>
      <c r="AW358" s="148"/>
      <c r="AX358" s="148"/>
      <c r="AY358" s="149" t="s">
        <v>969</v>
      </c>
      <c r="AZ358" s="150"/>
      <c r="BA358" s="150"/>
      <c r="BB358" s="150"/>
      <c r="BC358" s="150"/>
      <c r="BD358" s="150"/>
      <c r="BE358" s="150"/>
      <c r="BF358" s="150"/>
      <c r="BG358" s="150"/>
      <c r="BH358" s="150"/>
    </row>
    <row r="359" spans="2:60" x14ac:dyDescent="0.25">
      <c r="B359" s="154" t="s">
        <v>830</v>
      </c>
      <c r="C359" s="154"/>
      <c r="D359" s="154"/>
      <c r="E359" s="154"/>
      <c r="F359" s="155" t="s">
        <v>969</v>
      </c>
      <c r="G359" s="156"/>
      <c r="H359" s="156"/>
      <c r="I359" s="156"/>
      <c r="J359" s="156"/>
      <c r="K359" s="156"/>
      <c r="L359" s="156"/>
      <c r="M359" s="156"/>
      <c r="N359" s="156"/>
      <c r="O359" s="156"/>
      <c r="Q359" s="154" t="s">
        <v>830</v>
      </c>
      <c r="R359" s="154"/>
      <c r="S359" s="154"/>
      <c r="T359" s="154"/>
      <c r="U359" s="155" t="s">
        <v>969</v>
      </c>
      <c r="V359" s="156"/>
      <c r="W359" s="156"/>
      <c r="X359" s="156"/>
      <c r="Y359" s="156"/>
      <c r="Z359" s="156"/>
      <c r="AA359" s="156"/>
      <c r="AB359" s="156"/>
      <c r="AC359" s="156"/>
      <c r="AD359" s="156"/>
      <c r="AF359" s="154" t="s">
        <v>830</v>
      </c>
      <c r="AG359" s="154"/>
      <c r="AH359" s="154"/>
      <c r="AI359" s="154"/>
      <c r="AJ359" s="155" t="s">
        <v>969</v>
      </c>
      <c r="AK359" s="156"/>
      <c r="AL359" s="156"/>
      <c r="AM359" s="156"/>
      <c r="AN359" s="156"/>
      <c r="AO359" s="156"/>
      <c r="AP359" s="156"/>
      <c r="AQ359" s="156"/>
      <c r="AR359" s="156"/>
      <c r="AS359" s="156"/>
      <c r="AU359" s="154" t="s">
        <v>830</v>
      </c>
      <c r="AV359" s="154"/>
      <c r="AW359" s="154"/>
      <c r="AX359" s="154"/>
      <c r="AY359" s="155" t="s">
        <v>969</v>
      </c>
      <c r="AZ359" s="156"/>
      <c r="BA359" s="156"/>
      <c r="BB359" s="156"/>
      <c r="BC359" s="156"/>
      <c r="BD359" s="156"/>
      <c r="BE359" s="156"/>
      <c r="BF359" s="156"/>
      <c r="BG359" s="156"/>
      <c r="BH359" s="156"/>
    </row>
    <row r="360" spans="2:60" x14ac:dyDescent="0.25">
      <c r="B360" s="148" t="s">
        <v>831</v>
      </c>
      <c r="C360" s="148"/>
      <c r="D360" s="148"/>
      <c r="E360" s="148"/>
      <c r="F360" s="149" t="s">
        <v>969</v>
      </c>
      <c r="G360" s="150"/>
      <c r="H360" s="150"/>
      <c r="I360" s="150"/>
      <c r="J360" s="150"/>
      <c r="K360" s="150"/>
      <c r="L360" s="150"/>
      <c r="M360" s="150"/>
      <c r="N360" s="150"/>
      <c r="O360" s="150"/>
      <c r="Q360" s="148" t="s">
        <v>831</v>
      </c>
      <c r="R360" s="148"/>
      <c r="S360" s="148"/>
      <c r="T360" s="148"/>
      <c r="U360" s="149" t="s">
        <v>969</v>
      </c>
      <c r="V360" s="150"/>
      <c r="W360" s="150"/>
      <c r="X360" s="150"/>
      <c r="Y360" s="150"/>
      <c r="Z360" s="150"/>
      <c r="AA360" s="150"/>
      <c r="AB360" s="150"/>
      <c r="AC360" s="150"/>
      <c r="AD360" s="150"/>
      <c r="AF360" s="148" t="s">
        <v>831</v>
      </c>
      <c r="AG360" s="148"/>
      <c r="AH360" s="148"/>
      <c r="AI360" s="148"/>
      <c r="AJ360" s="149" t="s">
        <v>969</v>
      </c>
      <c r="AK360" s="150"/>
      <c r="AL360" s="150"/>
      <c r="AM360" s="150"/>
      <c r="AN360" s="150"/>
      <c r="AO360" s="150"/>
      <c r="AP360" s="150"/>
      <c r="AQ360" s="150"/>
      <c r="AR360" s="150"/>
      <c r="AS360" s="150"/>
      <c r="AU360" s="148" t="s">
        <v>831</v>
      </c>
      <c r="AV360" s="148"/>
      <c r="AW360" s="148"/>
      <c r="AX360" s="148"/>
      <c r="AY360" s="149" t="s">
        <v>969</v>
      </c>
      <c r="AZ360" s="150"/>
      <c r="BA360" s="150"/>
      <c r="BB360" s="150"/>
      <c r="BC360" s="150"/>
      <c r="BD360" s="150"/>
      <c r="BE360" s="150"/>
      <c r="BF360" s="150"/>
      <c r="BG360" s="150"/>
      <c r="BH360" s="150"/>
    </row>
    <row r="361" spans="2:60" x14ac:dyDescent="0.25">
      <c r="B361" s="141" t="s">
        <v>1029</v>
      </c>
      <c r="C361" s="142"/>
      <c r="D361" s="142"/>
      <c r="E361" s="142"/>
      <c r="F361" s="142"/>
      <c r="G361" s="142"/>
      <c r="H361" s="142"/>
      <c r="I361" s="142"/>
      <c r="J361" s="142"/>
      <c r="K361" s="142"/>
      <c r="L361" s="142"/>
      <c r="M361" s="142"/>
      <c r="N361" s="142"/>
      <c r="O361" s="143"/>
      <c r="Q361" s="141" t="s">
        <v>1030</v>
      </c>
      <c r="R361" s="142"/>
      <c r="S361" s="142"/>
      <c r="T361" s="142"/>
      <c r="U361" s="142"/>
      <c r="V361" s="142"/>
      <c r="W361" s="142"/>
      <c r="X361" s="142"/>
      <c r="Y361" s="142"/>
      <c r="Z361" s="142"/>
      <c r="AA361" s="142"/>
      <c r="AB361" s="142"/>
      <c r="AC361" s="142"/>
      <c r="AD361" s="143"/>
      <c r="AF361" s="141" t="s">
        <v>1031</v>
      </c>
      <c r="AG361" s="142"/>
      <c r="AH361" s="142"/>
      <c r="AI361" s="142"/>
      <c r="AJ361" s="142"/>
      <c r="AK361" s="142"/>
      <c r="AL361" s="142"/>
      <c r="AM361" s="142"/>
      <c r="AN361" s="142"/>
      <c r="AO361" s="142"/>
      <c r="AP361" s="142"/>
      <c r="AQ361" s="142"/>
      <c r="AR361" s="142"/>
      <c r="AS361" s="143"/>
      <c r="AU361" s="141" t="s">
        <v>1032</v>
      </c>
      <c r="AV361" s="142"/>
      <c r="AW361" s="142"/>
      <c r="AX361" s="142"/>
      <c r="AY361" s="142"/>
      <c r="AZ361" s="142"/>
      <c r="BA361" s="142"/>
      <c r="BB361" s="142"/>
      <c r="BC361" s="142"/>
      <c r="BD361" s="142"/>
      <c r="BE361" s="142"/>
      <c r="BF361" s="142"/>
      <c r="BG361" s="142"/>
      <c r="BH361" s="143"/>
    </row>
    <row r="362" spans="2:60" x14ac:dyDescent="0.25">
      <c r="B362" s="151"/>
      <c r="C362" s="152"/>
      <c r="D362" s="152"/>
      <c r="E362" s="152"/>
      <c r="F362" s="152"/>
      <c r="G362" s="152"/>
      <c r="H362" s="152"/>
      <c r="I362" s="152"/>
      <c r="J362" s="152"/>
      <c r="K362" s="152"/>
      <c r="L362" s="152"/>
      <c r="M362" s="152"/>
      <c r="N362" s="152"/>
      <c r="O362" s="153"/>
      <c r="Q362" s="151"/>
      <c r="R362" s="152"/>
      <c r="S362" s="152"/>
      <c r="T362" s="152"/>
      <c r="U362" s="152"/>
      <c r="V362" s="152"/>
      <c r="W362" s="152"/>
      <c r="X362" s="152"/>
      <c r="Y362" s="152"/>
      <c r="Z362" s="152"/>
      <c r="AA362" s="152"/>
      <c r="AB362" s="152"/>
      <c r="AC362" s="152"/>
      <c r="AD362" s="153"/>
      <c r="AF362" s="151"/>
      <c r="AG362" s="152"/>
      <c r="AH362" s="152"/>
      <c r="AI362" s="152"/>
      <c r="AJ362" s="152"/>
      <c r="AK362" s="152"/>
      <c r="AL362" s="152"/>
      <c r="AM362" s="152"/>
      <c r="AN362" s="152"/>
      <c r="AO362" s="152"/>
      <c r="AP362" s="152"/>
      <c r="AQ362" s="152"/>
      <c r="AR362" s="152"/>
      <c r="AS362" s="153"/>
      <c r="AU362" s="151"/>
      <c r="AV362" s="152"/>
      <c r="AW362" s="152"/>
      <c r="AX362" s="152"/>
      <c r="AY362" s="152"/>
      <c r="AZ362" s="152"/>
      <c r="BA362" s="152"/>
      <c r="BB362" s="152"/>
      <c r="BC362" s="152"/>
      <c r="BD362" s="152"/>
      <c r="BE362" s="152"/>
      <c r="BF362" s="152"/>
      <c r="BG362" s="152"/>
      <c r="BH362" s="153"/>
    </row>
    <row r="363" spans="2:60" x14ac:dyDescent="0.25">
      <c r="B363" s="151"/>
      <c r="C363" s="152"/>
      <c r="D363" s="152"/>
      <c r="E363" s="152"/>
      <c r="F363" s="152"/>
      <c r="G363" s="152"/>
      <c r="H363" s="152"/>
      <c r="I363" s="152"/>
      <c r="J363" s="152"/>
      <c r="K363" s="152"/>
      <c r="L363" s="152"/>
      <c r="M363" s="152"/>
      <c r="N363" s="152"/>
      <c r="O363" s="153"/>
      <c r="Q363" s="151"/>
      <c r="R363" s="152"/>
      <c r="S363" s="152"/>
      <c r="T363" s="152"/>
      <c r="U363" s="152"/>
      <c r="V363" s="152"/>
      <c r="W363" s="152"/>
      <c r="X363" s="152"/>
      <c r="Y363" s="152"/>
      <c r="Z363" s="152"/>
      <c r="AA363" s="152"/>
      <c r="AB363" s="152"/>
      <c r="AC363" s="152"/>
      <c r="AD363" s="153"/>
      <c r="AF363" s="151"/>
      <c r="AG363" s="152"/>
      <c r="AH363" s="152"/>
      <c r="AI363" s="152"/>
      <c r="AJ363" s="152"/>
      <c r="AK363" s="152"/>
      <c r="AL363" s="152"/>
      <c r="AM363" s="152"/>
      <c r="AN363" s="152"/>
      <c r="AO363" s="152"/>
      <c r="AP363" s="152"/>
      <c r="AQ363" s="152"/>
      <c r="AR363" s="152"/>
      <c r="AS363" s="153"/>
      <c r="AU363" s="151"/>
      <c r="AV363" s="152"/>
      <c r="AW363" s="152"/>
      <c r="AX363" s="152"/>
      <c r="AY363" s="152"/>
      <c r="AZ363" s="152"/>
      <c r="BA363" s="152"/>
      <c r="BB363" s="152"/>
      <c r="BC363" s="152"/>
      <c r="BD363" s="152"/>
      <c r="BE363" s="152"/>
      <c r="BF363" s="152"/>
      <c r="BG363" s="152"/>
      <c r="BH363" s="153"/>
    </row>
    <row r="364" spans="2:60" x14ac:dyDescent="0.25">
      <c r="B364" s="151"/>
      <c r="C364" s="152"/>
      <c r="D364" s="152"/>
      <c r="E364" s="152"/>
      <c r="F364" s="152"/>
      <c r="G364" s="152"/>
      <c r="H364" s="152"/>
      <c r="I364" s="152"/>
      <c r="J364" s="152"/>
      <c r="K364" s="152"/>
      <c r="L364" s="152"/>
      <c r="M364" s="152"/>
      <c r="N364" s="152"/>
      <c r="O364" s="153"/>
      <c r="Q364" s="151"/>
      <c r="R364" s="152"/>
      <c r="S364" s="152"/>
      <c r="T364" s="152"/>
      <c r="U364" s="152"/>
      <c r="V364" s="152"/>
      <c r="W364" s="152"/>
      <c r="X364" s="152"/>
      <c r="Y364" s="152"/>
      <c r="Z364" s="152"/>
      <c r="AA364" s="152"/>
      <c r="AB364" s="152"/>
      <c r="AC364" s="152"/>
      <c r="AD364" s="153"/>
      <c r="AF364" s="151"/>
      <c r="AG364" s="152"/>
      <c r="AH364" s="152"/>
      <c r="AI364" s="152"/>
      <c r="AJ364" s="152"/>
      <c r="AK364" s="152"/>
      <c r="AL364" s="152"/>
      <c r="AM364" s="152"/>
      <c r="AN364" s="152"/>
      <c r="AO364" s="152"/>
      <c r="AP364" s="152"/>
      <c r="AQ364" s="152"/>
      <c r="AR364" s="152"/>
      <c r="AS364" s="153"/>
      <c r="AU364" s="151"/>
      <c r="AV364" s="152"/>
      <c r="AW364" s="152"/>
      <c r="AX364" s="152"/>
      <c r="AY364" s="152"/>
      <c r="AZ364" s="152"/>
      <c r="BA364" s="152"/>
      <c r="BB364" s="152"/>
      <c r="BC364" s="152"/>
      <c r="BD364" s="152"/>
      <c r="BE364" s="152"/>
      <c r="BF364" s="152"/>
      <c r="BG364" s="152"/>
      <c r="BH364" s="153"/>
    </row>
    <row r="365" spans="2:60" x14ac:dyDescent="0.25">
      <c r="B365" s="151"/>
      <c r="C365" s="152"/>
      <c r="D365" s="152"/>
      <c r="E365" s="152"/>
      <c r="F365" s="152"/>
      <c r="G365" s="152"/>
      <c r="H365" s="152"/>
      <c r="I365" s="152"/>
      <c r="J365" s="152"/>
      <c r="K365" s="152"/>
      <c r="L365" s="152"/>
      <c r="M365" s="152"/>
      <c r="N365" s="152"/>
      <c r="O365" s="153"/>
      <c r="Q365" s="151"/>
      <c r="R365" s="152"/>
      <c r="S365" s="152"/>
      <c r="T365" s="152"/>
      <c r="U365" s="152"/>
      <c r="V365" s="152"/>
      <c r="W365" s="152"/>
      <c r="X365" s="152"/>
      <c r="Y365" s="152"/>
      <c r="Z365" s="152"/>
      <c r="AA365" s="152"/>
      <c r="AB365" s="152"/>
      <c r="AC365" s="152"/>
      <c r="AD365" s="153"/>
      <c r="AF365" s="151"/>
      <c r="AG365" s="152"/>
      <c r="AH365" s="152"/>
      <c r="AI365" s="152"/>
      <c r="AJ365" s="152"/>
      <c r="AK365" s="152"/>
      <c r="AL365" s="152"/>
      <c r="AM365" s="152"/>
      <c r="AN365" s="152"/>
      <c r="AO365" s="152"/>
      <c r="AP365" s="152"/>
      <c r="AQ365" s="152"/>
      <c r="AR365" s="152"/>
      <c r="AS365" s="153"/>
      <c r="AU365" s="151"/>
      <c r="AV365" s="152"/>
      <c r="AW365" s="152"/>
      <c r="AX365" s="152"/>
      <c r="AY365" s="152"/>
      <c r="AZ365" s="152"/>
      <c r="BA365" s="152"/>
      <c r="BB365" s="152"/>
      <c r="BC365" s="152"/>
      <c r="BD365" s="152"/>
      <c r="BE365" s="152"/>
      <c r="BF365" s="152"/>
      <c r="BG365" s="152"/>
      <c r="BH365" s="153"/>
    </row>
    <row r="366" spans="2:60" x14ac:dyDescent="0.25">
      <c r="B366" s="151"/>
      <c r="C366" s="152"/>
      <c r="D366" s="152"/>
      <c r="E366" s="152"/>
      <c r="F366" s="152"/>
      <c r="G366" s="152"/>
      <c r="H366" s="152"/>
      <c r="I366" s="152"/>
      <c r="J366" s="152"/>
      <c r="K366" s="152"/>
      <c r="L366" s="152"/>
      <c r="M366" s="152"/>
      <c r="N366" s="152"/>
      <c r="O366" s="153"/>
      <c r="Q366" s="151"/>
      <c r="R366" s="152"/>
      <c r="S366" s="152"/>
      <c r="T366" s="152"/>
      <c r="U366" s="152"/>
      <c r="V366" s="152"/>
      <c r="W366" s="152"/>
      <c r="X366" s="152"/>
      <c r="Y366" s="152"/>
      <c r="Z366" s="152"/>
      <c r="AA366" s="152"/>
      <c r="AB366" s="152"/>
      <c r="AC366" s="152"/>
      <c r="AD366" s="153"/>
      <c r="AF366" s="151"/>
      <c r="AG366" s="152"/>
      <c r="AH366" s="152"/>
      <c r="AI366" s="152"/>
      <c r="AJ366" s="152"/>
      <c r="AK366" s="152"/>
      <c r="AL366" s="152"/>
      <c r="AM366" s="152"/>
      <c r="AN366" s="152"/>
      <c r="AO366" s="152"/>
      <c r="AP366" s="152"/>
      <c r="AQ366" s="152"/>
      <c r="AR366" s="152"/>
      <c r="AS366" s="153"/>
      <c r="AU366" s="151"/>
      <c r="AV366" s="152"/>
      <c r="AW366" s="152"/>
      <c r="AX366" s="152"/>
      <c r="AY366" s="152"/>
      <c r="AZ366" s="152"/>
      <c r="BA366" s="152"/>
      <c r="BB366" s="152"/>
      <c r="BC366" s="152"/>
      <c r="BD366" s="152"/>
      <c r="BE366" s="152"/>
      <c r="BF366" s="152"/>
      <c r="BG366" s="152"/>
      <c r="BH366" s="153"/>
    </row>
    <row r="367" spans="2:60" x14ac:dyDescent="0.25">
      <c r="B367" s="151"/>
      <c r="C367" s="152"/>
      <c r="D367" s="152"/>
      <c r="E367" s="152"/>
      <c r="F367" s="152"/>
      <c r="G367" s="152"/>
      <c r="H367" s="152"/>
      <c r="I367" s="152"/>
      <c r="J367" s="152"/>
      <c r="K367" s="152"/>
      <c r="L367" s="152"/>
      <c r="M367" s="152"/>
      <c r="N367" s="152"/>
      <c r="O367" s="153"/>
      <c r="Q367" s="151"/>
      <c r="R367" s="152"/>
      <c r="S367" s="152"/>
      <c r="T367" s="152"/>
      <c r="U367" s="152"/>
      <c r="V367" s="152"/>
      <c r="W367" s="152"/>
      <c r="X367" s="152"/>
      <c r="Y367" s="152"/>
      <c r="Z367" s="152"/>
      <c r="AA367" s="152"/>
      <c r="AB367" s="152"/>
      <c r="AC367" s="152"/>
      <c r="AD367" s="153"/>
      <c r="AF367" s="151"/>
      <c r="AG367" s="152"/>
      <c r="AH367" s="152"/>
      <c r="AI367" s="152"/>
      <c r="AJ367" s="152"/>
      <c r="AK367" s="152"/>
      <c r="AL367" s="152"/>
      <c r="AM367" s="152"/>
      <c r="AN367" s="152"/>
      <c r="AO367" s="152"/>
      <c r="AP367" s="152"/>
      <c r="AQ367" s="152"/>
      <c r="AR367" s="152"/>
      <c r="AS367" s="153"/>
      <c r="AU367" s="151"/>
      <c r="AV367" s="152"/>
      <c r="AW367" s="152"/>
      <c r="AX367" s="152"/>
      <c r="AY367" s="152"/>
      <c r="AZ367" s="152"/>
      <c r="BA367" s="152"/>
      <c r="BB367" s="152"/>
      <c r="BC367" s="152"/>
      <c r="BD367" s="152"/>
      <c r="BE367" s="152"/>
      <c r="BF367" s="152"/>
      <c r="BG367" s="152"/>
      <c r="BH367" s="153"/>
    </row>
    <row r="368" spans="2:60" x14ac:dyDescent="0.25">
      <c r="B368" s="151"/>
      <c r="C368" s="152"/>
      <c r="D368" s="152"/>
      <c r="E368" s="152"/>
      <c r="F368" s="152"/>
      <c r="G368" s="152"/>
      <c r="H368" s="152"/>
      <c r="I368" s="152"/>
      <c r="J368" s="152"/>
      <c r="K368" s="152"/>
      <c r="L368" s="152"/>
      <c r="M368" s="152"/>
      <c r="N368" s="152"/>
      <c r="O368" s="153"/>
      <c r="Q368" s="151"/>
      <c r="R368" s="152"/>
      <c r="S368" s="152"/>
      <c r="T368" s="152"/>
      <c r="U368" s="152"/>
      <c r="V368" s="152"/>
      <c r="W368" s="152"/>
      <c r="X368" s="152"/>
      <c r="Y368" s="152"/>
      <c r="Z368" s="152"/>
      <c r="AA368" s="152"/>
      <c r="AB368" s="152"/>
      <c r="AC368" s="152"/>
      <c r="AD368" s="153"/>
      <c r="AF368" s="151"/>
      <c r="AG368" s="152"/>
      <c r="AH368" s="152"/>
      <c r="AI368" s="152"/>
      <c r="AJ368" s="152"/>
      <c r="AK368" s="152"/>
      <c r="AL368" s="152"/>
      <c r="AM368" s="152"/>
      <c r="AN368" s="152"/>
      <c r="AO368" s="152"/>
      <c r="AP368" s="152"/>
      <c r="AQ368" s="152"/>
      <c r="AR368" s="152"/>
      <c r="AS368" s="153"/>
      <c r="AU368" s="151"/>
      <c r="AV368" s="152"/>
      <c r="AW368" s="152"/>
      <c r="AX368" s="152"/>
      <c r="AY368" s="152"/>
      <c r="AZ368" s="152"/>
      <c r="BA368" s="152"/>
      <c r="BB368" s="152"/>
      <c r="BC368" s="152"/>
      <c r="BD368" s="152"/>
      <c r="BE368" s="152"/>
      <c r="BF368" s="152"/>
      <c r="BG368" s="152"/>
      <c r="BH368" s="153"/>
    </row>
    <row r="369" spans="2:60" x14ac:dyDescent="0.25">
      <c r="B369" s="144"/>
      <c r="C369" s="145"/>
      <c r="D369" s="145"/>
      <c r="E369" s="145"/>
      <c r="F369" s="145"/>
      <c r="G369" s="145"/>
      <c r="H369" s="145"/>
      <c r="I369" s="145"/>
      <c r="J369" s="145"/>
      <c r="K369" s="145"/>
      <c r="L369" s="145"/>
      <c r="M369" s="145"/>
      <c r="N369" s="145"/>
      <c r="O369" s="146"/>
      <c r="Q369" s="144"/>
      <c r="R369" s="145"/>
      <c r="S369" s="145"/>
      <c r="T369" s="145"/>
      <c r="U369" s="145"/>
      <c r="V369" s="145"/>
      <c r="W369" s="145"/>
      <c r="X369" s="145"/>
      <c r="Y369" s="145"/>
      <c r="Z369" s="145"/>
      <c r="AA369" s="145"/>
      <c r="AB369" s="145"/>
      <c r="AC369" s="145"/>
      <c r="AD369" s="146"/>
      <c r="AF369" s="144"/>
      <c r="AG369" s="145"/>
      <c r="AH369" s="145"/>
      <c r="AI369" s="145"/>
      <c r="AJ369" s="145"/>
      <c r="AK369" s="145"/>
      <c r="AL369" s="145"/>
      <c r="AM369" s="145"/>
      <c r="AN369" s="145"/>
      <c r="AO369" s="145"/>
      <c r="AP369" s="145"/>
      <c r="AQ369" s="145"/>
      <c r="AR369" s="145"/>
      <c r="AS369" s="146"/>
      <c r="AU369" s="144"/>
      <c r="AV369" s="145"/>
      <c r="AW369" s="145"/>
      <c r="AX369" s="145"/>
      <c r="AY369" s="145"/>
      <c r="AZ369" s="145"/>
      <c r="BA369" s="145"/>
      <c r="BB369" s="145"/>
      <c r="BC369" s="145"/>
      <c r="BD369" s="145"/>
      <c r="BE369" s="145"/>
      <c r="BF369" s="145"/>
      <c r="BG369" s="145"/>
      <c r="BH369" s="146"/>
    </row>
    <row r="370" spans="2:60" x14ac:dyDescent="0.25">
      <c r="B370" s="141" t="s">
        <v>1013</v>
      </c>
      <c r="C370" s="142"/>
      <c r="D370" s="142"/>
      <c r="E370" s="142"/>
      <c r="F370" s="142"/>
      <c r="G370" s="142"/>
      <c r="H370" s="142"/>
      <c r="I370" s="142"/>
      <c r="J370" s="142"/>
      <c r="K370" s="142"/>
      <c r="L370" s="142"/>
      <c r="M370" s="142"/>
      <c r="N370" s="142"/>
      <c r="O370" s="143"/>
      <c r="Q370" s="141" t="s">
        <v>1013</v>
      </c>
      <c r="R370" s="142"/>
      <c r="S370" s="142"/>
      <c r="T370" s="142"/>
      <c r="U370" s="142"/>
      <c r="V370" s="142"/>
      <c r="W370" s="142"/>
      <c r="X370" s="142"/>
      <c r="Y370" s="142"/>
      <c r="Z370" s="142"/>
      <c r="AA370" s="142"/>
      <c r="AB370" s="142"/>
      <c r="AC370" s="142"/>
      <c r="AD370" s="143"/>
      <c r="AF370" s="141" t="s">
        <v>1013</v>
      </c>
      <c r="AG370" s="142"/>
      <c r="AH370" s="142"/>
      <c r="AI370" s="142"/>
      <c r="AJ370" s="142"/>
      <c r="AK370" s="142"/>
      <c r="AL370" s="142"/>
      <c r="AM370" s="142"/>
      <c r="AN370" s="142"/>
      <c r="AO370" s="142"/>
      <c r="AP370" s="142"/>
      <c r="AQ370" s="142"/>
      <c r="AR370" s="142"/>
      <c r="AS370" s="143"/>
      <c r="AU370" s="141" t="s">
        <v>1013</v>
      </c>
      <c r="AV370" s="142"/>
      <c r="AW370" s="142"/>
      <c r="AX370" s="142"/>
      <c r="AY370" s="142"/>
      <c r="AZ370" s="142"/>
      <c r="BA370" s="142"/>
      <c r="BB370" s="142"/>
      <c r="BC370" s="142"/>
      <c r="BD370" s="142"/>
      <c r="BE370" s="142"/>
      <c r="BF370" s="142"/>
      <c r="BG370" s="142"/>
      <c r="BH370" s="143"/>
    </row>
    <row r="371" spans="2:60" x14ac:dyDescent="0.25">
      <c r="B371" s="144"/>
      <c r="C371" s="145"/>
      <c r="D371" s="145"/>
      <c r="E371" s="145"/>
      <c r="F371" s="145"/>
      <c r="G371" s="145"/>
      <c r="H371" s="145"/>
      <c r="I371" s="145"/>
      <c r="J371" s="145"/>
      <c r="K371" s="145"/>
      <c r="L371" s="145"/>
      <c r="M371" s="145"/>
      <c r="N371" s="145"/>
      <c r="O371" s="146"/>
      <c r="Q371" s="144"/>
      <c r="R371" s="145"/>
      <c r="S371" s="145"/>
      <c r="T371" s="145"/>
      <c r="U371" s="145"/>
      <c r="V371" s="145"/>
      <c r="W371" s="145"/>
      <c r="X371" s="145"/>
      <c r="Y371" s="145"/>
      <c r="Z371" s="145"/>
      <c r="AA371" s="145"/>
      <c r="AB371" s="145"/>
      <c r="AC371" s="145"/>
      <c r="AD371" s="146"/>
      <c r="AF371" s="144"/>
      <c r="AG371" s="145"/>
      <c r="AH371" s="145"/>
      <c r="AI371" s="145"/>
      <c r="AJ371" s="145"/>
      <c r="AK371" s="145"/>
      <c r="AL371" s="145"/>
      <c r="AM371" s="145"/>
      <c r="AN371" s="145"/>
      <c r="AO371" s="145"/>
      <c r="AP371" s="145"/>
      <c r="AQ371" s="145"/>
      <c r="AR371" s="145"/>
      <c r="AS371" s="146"/>
      <c r="AU371" s="144"/>
      <c r="AV371" s="145"/>
      <c r="AW371" s="145"/>
      <c r="AX371" s="145"/>
      <c r="AY371" s="145"/>
      <c r="AZ371" s="145"/>
      <c r="BA371" s="145"/>
      <c r="BB371" s="145"/>
      <c r="BC371" s="145"/>
      <c r="BD371" s="145"/>
      <c r="BE371" s="145"/>
      <c r="BF371" s="145"/>
      <c r="BG371" s="145"/>
      <c r="BH371" s="146"/>
    </row>
    <row r="374" spans="2:60" x14ac:dyDescent="0.25">
      <c r="B374" s="139" t="s">
        <v>87</v>
      </c>
      <c r="C374" s="139"/>
      <c r="D374" s="139"/>
      <c r="E374" s="139"/>
      <c r="F374" s="139"/>
      <c r="G374" s="139"/>
      <c r="H374" s="139"/>
      <c r="I374" s="139"/>
      <c r="J374" s="139"/>
      <c r="K374" s="139"/>
      <c r="L374" s="139"/>
      <c r="M374" s="139"/>
      <c r="N374" s="139"/>
      <c r="O374" s="139"/>
    </row>
    <row r="375" spans="2:60" x14ac:dyDescent="0.25">
      <c r="B375" s="139"/>
      <c r="C375" s="139"/>
      <c r="D375" s="139"/>
      <c r="E375" s="139"/>
      <c r="F375" s="139"/>
      <c r="G375" s="139"/>
      <c r="H375" s="139"/>
      <c r="I375" s="139"/>
      <c r="J375" s="139"/>
      <c r="K375" s="139"/>
      <c r="L375" s="139"/>
      <c r="M375" s="139"/>
      <c r="N375" s="139"/>
      <c r="O375" s="139"/>
    </row>
    <row r="376" spans="2:60" x14ac:dyDescent="0.25">
      <c r="B376" t="s">
        <v>1014</v>
      </c>
    </row>
    <row r="377" spans="2:60" x14ac:dyDescent="0.25">
      <c r="B377" t="s">
        <v>1015</v>
      </c>
    </row>
    <row r="379" spans="2:60" x14ac:dyDescent="0.25">
      <c r="B379" s="46" t="s">
        <v>87</v>
      </c>
      <c r="C379" s="46"/>
      <c r="D379" s="46"/>
      <c r="E379" s="46"/>
      <c r="F379" s="46"/>
      <c r="G379" s="46"/>
      <c r="H379" s="46"/>
      <c r="I379" s="46"/>
      <c r="J379" s="46"/>
      <c r="K379" s="46"/>
      <c r="L379" s="46"/>
      <c r="M379" s="46"/>
      <c r="N379" s="46"/>
      <c r="O379" s="46"/>
      <c r="Q379" s="46" t="s">
        <v>1010</v>
      </c>
      <c r="R379" s="46"/>
      <c r="S379" s="46"/>
      <c r="T379" s="46"/>
      <c r="U379" s="46"/>
      <c r="V379" s="46"/>
      <c r="W379" s="46"/>
      <c r="X379" s="46"/>
      <c r="Y379" s="46"/>
      <c r="Z379" s="46"/>
      <c r="AA379" s="46"/>
      <c r="AB379" s="46"/>
      <c r="AC379" s="46"/>
      <c r="AD379" s="46"/>
      <c r="AF379" s="161" t="s">
        <v>1011</v>
      </c>
      <c r="AG379" s="161"/>
      <c r="AH379" s="161"/>
      <c r="AI379" s="161"/>
      <c r="AJ379" s="161"/>
      <c r="AK379" s="161"/>
      <c r="AL379" s="161"/>
      <c r="AM379" s="161"/>
      <c r="AN379" s="161"/>
      <c r="AO379" s="161"/>
      <c r="AP379" s="161"/>
      <c r="AQ379" s="161"/>
      <c r="AR379" s="161"/>
      <c r="AS379" s="161"/>
      <c r="AU379" s="161" t="s">
        <v>1012</v>
      </c>
      <c r="AV379" s="161"/>
      <c r="AW379" s="161"/>
      <c r="AX379" s="161"/>
      <c r="AY379" s="161"/>
      <c r="AZ379" s="161"/>
      <c r="BA379" s="161"/>
      <c r="BB379" s="161"/>
      <c r="BC379" s="161"/>
      <c r="BD379" s="161"/>
      <c r="BE379" s="161"/>
      <c r="BF379" s="161"/>
      <c r="BG379" s="161"/>
      <c r="BH379" s="161"/>
    </row>
    <row r="380" spans="2:60" x14ac:dyDescent="0.25">
      <c r="B380" s="141" t="s">
        <v>1016</v>
      </c>
      <c r="C380" s="142"/>
      <c r="D380" s="142"/>
      <c r="E380" s="142"/>
      <c r="F380" s="142"/>
      <c r="G380" s="142"/>
      <c r="H380" s="142"/>
      <c r="I380" s="142"/>
      <c r="J380" s="142"/>
      <c r="K380" s="142"/>
      <c r="L380" s="142"/>
      <c r="M380" s="142"/>
      <c r="N380" s="142"/>
      <c r="O380" s="143"/>
      <c r="Q380" s="141" t="s">
        <v>1017</v>
      </c>
      <c r="R380" s="142"/>
      <c r="S380" s="142"/>
      <c r="T380" s="142"/>
      <c r="U380" s="142"/>
      <c r="V380" s="142"/>
      <c r="W380" s="142"/>
      <c r="X380" s="142"/>
      <c r="Y380" s="142"/>
      <c r="Z380" s="142"/>
      <c r="AA380" s="142"/>
      <c r="AB380" s="142"/>
      <c r="AC380" s="142"/>
      <c r="AD380" s="143"/>
      <c r="AF380" s="141" t="s">
        <v>1016</v>
      </c>
      <c r="AG380" s="142"/>
      <c r="AH380" s="142"/>
      <c r="AI380" s="142"/>
      <c r="AJ380" s="142"/>
      <c r="AK380" s="142"/>
      <c r="AL380" s="142"/>
      <c r="AM380" s="142"/>
      <c r="AN380" s="142"/>
      <c r="AO380" s="142"/>
      <c r="AP380" s="142"/>
      <c r="AQ380" s="142"/>
      <c r="AR380" s="142"/>
      <c r="AS380" s="143"/>
      <c r="AU380" s="141" t="s">
        <v>1017</v>
      </c>
      <c r="AV380" s="142"/>
      <c r="AW380" s="142"/>
      <c r="AX380" s="142"/>
      <c r="AY380" s="142"/>
      <c r="AZ380" s="142"/>
      <c r="BA380" s="142"/>
      <c r="BB380" s="142"/>
      <c r="BC380" s="142"/>
      <c r="BD380" s="142"/>
      <c r="BE380" s="142"/>
      <c r="BF380" s="142"/>
      <c r="BG380" s="142"/>
      <c r="BH380" s="143"/>
    </row>
    <row r="381" spans="2:60" x14ac:dyDescent="0.25">
      <c r="B381" s="144"/>
      <c r="C381" s="145"/>
      <c r="D381" s="145"/>
      <c r="E381" s="145"/>
      <c r="F381" s="145"/>
      <c r="G381" s="145"/>
      <c r="H381" s="145"/>
      <c r="I381" s="145"/>
      <c r="J381" s="145"/>
      <c r="K381" s="145"/>
      <c r="L381" s="145"/>
      <c r="M381" s="145"/>
      <c r="N381" s="145"/>
      <c r="O381" s="146"/>
      <c r="Q381" s="144"/>
      <c r="R381" s="145"/>
      <c r="S381" s="145"/>
      <c r="T381" s="145"/>
      <c r="U381" s="145"/>
      <c r="V381" s="145"/>
      <c r="W381" s="145"/>
      <c r="X381" s="145"/>
      <c r="Y381" s="145"/>
      <c r="Z381" s="145"/>
      <c r="AA381" s="145"/>
      <c r="AB381" s="145"/>
      <c r="AC381" s="145"/>
      <c r="AD381" s="146"/>
      <c r="AF381" s="144"/>
      <c r="AG381" s="145"/>
      <c r="AH381" s="145"/>
      <c r="AI381" s="145"/>
      <c r="AJ381" s="145"/>
      <c r="AK381" s="145"/>
      <c r="AL381" s="145"/>
      <c r="AM381" s="145"/>
      <c r="AN381" s="145"/>
      <c r="AO381" s="145"/>
      <c r="AP381" s="145"/>
      <c r="AQ381" s="145"/>
      <c r="AR381" s="145"/>
      <c r="AS381" s="146"/>
      <c r="AU381" s="144"/>
      <c r="AV381" s="145"/>
      <c r="AW381" s="145"/>
      <c r="AX381" s="145"/>
      <c r="AY381" s="145"/>
      <c r="AZ381" s="145"/>
      <c r="BA381" s="145"/>
      <c r="BB381" s="145"/>
      <c r="BC381" s="145"/>
      <c r="BD381" s="145"/>
      <c r="BE381" s="145"/>
      <c r="BF381" s="145"/>
      <c r="BG381" s="145"/>
      <c r="BH381" s="146"/>
    </row>
    <row r="382" spans="2:60" x14ac:dyDescent="0.25">
      <c r="B382" s="159" t="s">
        <v>13</v>
      </c>
      <c r="C382" s="159"/>
      <c r="D382" s="159" t="s">
        <v>15</v>
      </c>
      <c r="E382" s="159"/>
      <c r="F382" s="159" t="s">
        <v>16</v>
      </c>
      <c r="G382" s="159"/>
      <c r="H382" s="159" t="s">
        <v>19</v>
      </c>
      <c r="I382" s="159"/>
      <c r="J382" s="159" t="s">
        <v>822</v>
      </c>
      <c r="K382" s="159"/>
      <c r="L382" s="159" t="s">
        <v>824</v>
      </c>
      <c r="M382" s="159"/>
      <c r="N382" s="159" t="s">
        <v>826</v>
      </c>
      <c r="O382" s="159"/>
      <c r="Q382" s="159" t="s">
        <v>13</v>
      </c>
      <c r="R382" s="159"/>
      <c r="S382" s="159" t="s">
        <v>15</v>
      </c>
      <c r="T382" s="159"/>
      <c r="U382" s="159" t="s">
        <v>16</v>
      </c>
      <c r="V382" s="159"/>
      <c r="W382" s="159" t="s">
        <v>19</v>
      </c>
      <c r="X382" s="159"/>
      <c r="Y382" s="159" t="s">
        <v>822</v>
      </c>
      <c r="Z382" s="159"/>
      <c r="AA382" s="159" t="s">
        <v>824</v>
      </c>
      <c r="AB382" s="159"/>
      <c r="AC382" s="159" t="s">
        <v>826</v>
      </c>
      <c r="AD382" s="159"/>
      <c r="AF382" s="159" t="s">
        <v>13</v>
      </c>
      <c r="AG382" s="159"/>
      <c r="AH382" s="159" t="s">
        <v>15</v>
      </c>
      <c r="AI382" s="159"/>
      <c r="AJ382" s="159" t="s">
        <v>16</v>
      </c>
      <c r="AK382" s="159"/>
      <c r="AL382" s="159" t="s">
        <v>19</v>
      </c>
      <c r="AM382" s="159"/>
      <c r="AN382" s="159" t="s">
        <v>822</v>
      </c>
      <c r="AO382" s="159"/>
      <c r="AP382" s="159" t="s">
        <v>824</v>
      </c>
      <c r="AQ382" s="159"/>
      <c r="AR382" s="159" t="s">
        <v>826</v>
      </c>
      <c r="AS382" s="159"/>
      <c r="AU382" s="159" t="s">
        <v>13</v>
      </c>
      <c r="AV382" s="159"/>
      <c r="AW382" s="159" t="s">
        <v>15</v>
      </c>
      <c r="AX382" s="159"/>
      <c r="AY382" s="159" t="s">
        <v>16</v>
      </c>
      <c r="AZ382" s="159"/>
      <c r="BA382" s="159" t="s">
        <v>19</v>
      </c>
      <c r="BB382" s="159"/>
      <c r="BC382" s="159" t="s">
        <v>822</v>
      </c>
      <c r="BD382" s="159"/>
      <c r="BE382" s="159" t="s">
        <v>824</v>
      </c>
      <c r="BF382" s="159"/>
      <c r="BG382" s="159" t="s">
        <v>826</v>
      </c>
      <c r="BH382" s="159"/>
    </row>
    <row r="383" spans="2:60" x14ac:dyDescent="0.25">
      <c r="B383" s="158"/>
      <c r="C383" s="158"/>
      <c r="D383" s="157">
        <v>0.55000000000000004</v>
      </c>
      <c r="E383" s="158"/>
      <c r="F383" s="157"/>
      <c r="G383" s="158"/>
      <c r="H383" s="158"/>
      <c r="I383" s="158"/>
      <c r="J383" s="157">
        <v>0.15</v>
      </c>
      <c r="K383" s="158"/>
      <c r="L383" s="157">
        <v>0.33</v>
      </c>
      <c r="M383" s="158"/>
      <c r="N383" s="158"/>
      <c r="O383" s="158"/>
      <c r="Q383" s="158"/>
      <c r="R383" s="158"/>
      <c r="S383" s="157">
        <v>0.55000000000000004</v>
      </c>
      <c r="T383" s="158"/>
      <c r="U383" s="157"/>
      <c r="V383" s="158"/>
      <c r="W383" s="158"/>
      <c r="X383" s="158"/>
      <c r="Y383" s="157">
        <v>0.15</v>
      </c>
      <c r="Z383" s="158"/>
      <c r="AA383" s="157">
        <v>0.33</v>
      </c>
      <c r="AB383" s="158"/>
      <c r="AC383" s="158"/>
      <c r="AD383" s="158"/>
      <c r="AF383" s="158"/>
      <c r="AG383" s="158"/>
      <c r="AH383" s="157">
        <v>0.63</v>
      </c>
      <c r="AI383" s="158"/>
      <c r="AJ383" s="157"/>
      <c r="AK383" s="158"/>
      <c r="AL383" s="158"/>
      <c r="AM383" s="158"/>
      <c r="AN383" s="157">
        <v>0.15</v>
      </c>
      <c r="AO383" s="158"/>
      <c r="AP383" s="157">
        <v>0.33</v>
      </c>
      <c r="AQ383" s="158"/>
      <c r="AR383" s="158"/>
      <c r="AS383" s="158"/>
      <c r="AU383" s="158"/>
      <c r="AV383" s="158"/>
      <c r="AW383" s="160">
        <v>0.63</v>
      </c>
      <c r="AX383" s="158"/>
      <c r="AY383" s="157"/>
      <c r="AZ383" s="158"/>
      <c r="BA383" s="158"/>
      <c r="BB383" s="158"/>
      <c r="BC383" s="157">
        <v>0.15</v>
      </c>
      <c r="BD383" s="158"/>
      <c r="BE383" s="157">
        <v>0.33</v>
      </c>
      <c r="BF383" s="158"/>
      <c r="BG383" s="158"/>
      <c r="BH383" s="158"/>
    </row>
    <row r="384" spans="2:60" x14ac:dyDescent="0.25">
      <c r="B384" s="159" t="s">
        <v>14</v>
      </c>
      <c r="C384" s="159"/>
      <c r="D384" s="159" t="s">
        <v>17</v>
      </c>
      <c r="E384" s="159"/>
      <c r="F384" s="159" t="s">
        <v>18</v>
      </c>
      <c r="G384" s="159"/>
      <c r="H384" s="159" t="s">
        <v>20</v>
      </c>
      <c r="I384" s="159"/>
      <c r="J384" s="159" t="s">
        <v>823</v>
      </c>
      <c r="K384" s="159"/>
      <c r="L384" s="159" t="s">
        <v>825</v>
      </c>
      <c r="M384" s="159"/>
      <c r="N384" s="159" t="s">
        <v>827</v>
      </c>
      <c r="O384" s="159"/>
      <c r="Q384" s="159" t="s">
        <v>14</v>
      </c>
      <c r="R384" s="159"/>
      <c r="S384" s="159" t="s">
        <v>17</v>
      </c>
      <c r="T384" s="159"/>
      <c r="U384" s="159" t="s">
        <v>18</v>
      </c>
      <c r="V384" s="159"/>
      <c r="W384" s="159" t="s">
        <v>20</v>
      </c>
      <c r="X384" s="159"/>
      <c r="Y384" s="159" t="s">
        <v>823</v>
      </c>
      <c r="Z384" s="159"/>
      <c r="AA384" s="159" t="s">
        <v>825</v>
      </c>
      <c r="AB384" s="159"/>
      <c r="AC384" s="159" t="s">
        <v>827</v>
      </c>
      <c r="AD384" s="159"/>
      <c r="AF384" s="159" t="s">
        <v>14</v>
      </c>
      <c r="AG384" s="159"/>
      <c r="AH384" s="159" t="s">
        <v>17</v>
      </c>
      <c r="AI384" s="159"/>
      <c r="AJ384" s="159" t="s">
        <v>18</v>
      </c>
      <c r="AK384" s="159"/>
      <c r="AL384" s="159" t="s">
        <v>20</v>
      </c>
      <c r="AM384" s="159"/>
      <c r="AN384" s="159" t="s">
        <v>823</v>
      </c>
      <c r="AO384" s="159"/>
      <c r="AP384" s="159" t="s">
        <v>825</v>
      </c>
      <c r="AQ384" s="159"/>
      <c r="AR384" s="159" t="s">
        <v>827</v>
      </c>
      <c r="AS384" s="159"/>
      <c r="AU384" s="159" t="s">
        <v>14</v>
      </c>
      <c r="AV384" s="159"/>
      <c r="AW384" s="159" t="s">
        <v>17</v>
      </c>
      <c r="AX384" s="159"/>
      <c r="AY384" s="159" t="s">
        <v>18</v>
      </c>
      <c r="AZ384" s="159"/>
      <c r="BA384" s="159" t="s">
        <v>20</v>
      </c>
      <c r="BB384" s="159"/>
      <c r="BC384" s="159" t="s">
        <v>823</v>
      </c>
      <c r="BD384" s="159"/>
      <c r="BE384" s="159" t="s">
        <v>825</v>
      </c>
      <c r="BF384" s="159"/>
      <c r="BG384" s="159" t="s">
        <v>827</v>
      </c>
      <c r="BH384" s="159"/>
    </row>
    <row r="385" spans="2:60" x14ac:dyDescent="0.25">
      <c r="B385" s="158"/>
      <c r="C385" s="158"/>
      <c r="D385" s="157">
        <v>0.55000000000000004</v>
      </c>
      <c r="E385" s="158"/>
      <c r="F385" s="157">
        <v>0.15</v>
      </c>
      <c r="G385" s="158"/>
      <c r="H385" s="157">
        <v>0.02</v>
      </c>
      <c r="I385" s="158"/>
      <c r="J385" s="157">
        <v>0.15</v>
      </c>
      <c r="K385" s="158"/>
      <c r="L385" s="157">
        <v>0.35</v>
      </c>
      <c r="M385" s="158"/>
      <c r="N385" s="157">
        <v>0.1</v>
      </c>
      <c r="O385" s="158"/>
      <c r="Q385" s="157">
        <v>0.1</v>
      </c>
      <c r="R385" s="158"/>
      <c r="S385" s="157">
        <v>0.55000000000000004</v>
      </c>
      <c r="T385" s="158"/>
      <c r="U385" s="157">
        <v>0.05</v>
      </c>
      <c r="V385" s="158"/>
      <c r="W385" s="157">
        <v>0.02</v>
      </c>
      <c r="X385" s="158"/>
      <c r="Y385" s="157">
        <v>0.15</v>
      </c>
      <c r="Z385" s="158"/>
      <c r="AA385" s="157">
        <v>0.35</v>
      </c>
      <c r="AB385" s="158"/>
      <c r="AC385" s="157">
        <v>0.1</v>
      </c>
      <c r="AD385" s="158"/>
      <c r="AF385" s="158"/>
      <c r="AG385" s="158"/>
      <c r="AH385" s="157">
        <v>0.63</v>
      </c>
      <c r="AI385" s="158"/>
      <c r="AJ385" s="157"/>
      <c r="AK385" s="158"/>
      <c r="AL385" s="157">
        <v>0.03</v>
      </c>
      <c r="AM385" s="158"/>
      <c r="AN385" s="157">
        <v>0.15</v>
      </c>
      <c r="AO385" s="158"/>
      <c r="AP385" s="157">
        <v>0.4</v>
      </c>
      <c r="AQ385" s="158"/>
      <c r="AR385" s="157">
        <v>0.11</v>
      </c>
      <c r="AS385" s="158"/>
      <c r="AU385" s="157">
        <v>0.11</v>
      </c>
      <c r="AV385" s="158"/>
      <c r="AW385" s="157">
        <v>0.63</v>
      </c>
      <c r="AX385" s="158"/>
      <c r="AY385" s="157">
        <v>0.06</v>
      </c>
      <c r="AZ385" s="158"/>
      <c r="BA385" s="157">
        <v>0.03</v>
      </c>
      <c r="BB385" s="158"/>
      <c r="BC385" s="157">
        <v>0.15</v>
      </c>
      <c r="BD385" s="158"/>
      <c r="BE385" s="157">
        <v>0.4</v>
      </c>
      <c r="BF385" s="158"/>
      <c r="BG385" s="157">
        <v>0.11</v>
      </c>
      <c r="BH385" s="158"/>
    </row>
    <row r="386" spans="2:60" x14ac:dyDescent="0.25">
      <c r="B386" s="154" t="s">
        <v>828</v>
      </c>
      <c r="C386" s="154"/>
      <c r="D386" s="154"/>
      <c r="E386" s="154"/>
      <c r="F386" s="155" t="s">
        <v>832</v>
      </c>
      <c r="G386" s="156"/>
      <c r="H386" s="156"/>
      <c r="I386" s="156"/>
      <c r="J386" s="156"/>
      <c r="K386" s="156"/>
      <c r="L386" s="156"/>
      <c r="M386" s="156"/>
      <c r="N386" s="156"/>
      <c r="O386" s="156"/>
      <c r="Q386" s="154" t="s">
        <v>828</v>
      </c>
      <c r="R386" s="154"/>
      <c r="S386" s="154"/>
      <c r="T386" s="154"/>
      <c r="U386" s="155" t="s">
        <v>832</v>
      </c>
      <c r="V386" s="156"/>
      <c r="W386" s="156"/>
      <c r="X386" s="156"/>
      <c r="Y386" s="156"/>
      <c r="Z386" s="156"/>
      <c r="AA386" s="156"/>
      <c r="AB386" s="156"/>
      <c r="AC386" s="156"/>
      <c r="AD386" s="156"/>
      <c r="AF386" s="154" t="s">
        <v>828</v>
      </c>
      <c r="AG386" s="154"/>
      <c r="AH386" s="154"/>
      <c r="AI386" s="154"/>
      <c r="AJ386" s="155" t="s">
        <v>832</v>
      </c>
      <c r="AK386" s="156"/>
      <c r="AL386" s="156"/>
      <c r="AM386" s="156"/>
      <c r="AN386" s="156"/>
      <c r="AO386" s="156"/>
      <c r="AP386" s="156"/>
      <c r="AQ386" s="156"/>
      <c r="AR386" s="156"/>
      <c r="AS386" s="156"/>
      <c r="AU386" s="154" t="s">
        <v>828</v>
      </c>
      <c r="AV386" s="154"/>
      <c r="AW386" s="154"/>
      <c r="AX386" s="154"/>
      <c r="AY386" s="155" t="s">
        <v>832</v>
      </c>
      <c r="AZ386" s="156"/>
      <c r="BA386" s="156"/>
      <c r="BB386" s="156"/>
      <c r="BC386" s="156"/>
      <c r="BD386" s="156"/>
      <c r="BE386" s="156"/>
      <c r="BF386" s="156"/>
      <c r="BG386" s="156"/>
      <c r="BH386" s="156"/>
    </row>
    <row r="387" spans="2:60" x14ac:dyDescent="0.25">
      <c r="B387" s="148" t="s">
        <v>829</v>
      </c>
      <c r="C387" s="148"/>
      <c r="D387" s="148"/>
      <c r="E387" s="148"/>
      <c r="F387" s="149" t="s">
        <v>969</v>
      </c>
      <c r="G387" s="150"/>
      <c r="H387" s="150"/>
      <c r="I387" s="150"/>
      <c r="J387" s="150"/>
      <c r="K387" s="150"/>
      <c r="L387" s="150"/>
      <c r="M387" s="150"/>
      <c r="N387" s="150"/>
      <c r="O387" s="150"/>
      <c r="Q387" s="148" t="s">
        <v>829</v>
      </c>
      <c r="R387" s="148"/>
      <c r="S387" s="148"/>
      <c r="T387" s="148"/>
      <c r="U387" s="149" t="s">
        <v>969</v>
      </c>
      <c r="V387" s="150"/>
      <c r="W387" s="150"/>
      <c r="X387" s="150"/>
      <c r="Y387" s="150"/>
      <c r="Z387" s="150"/>
      <c r="AA387" s="150"/>
      <c r="AB387" s="150"/>
      <c r="AC387" s="150"/>
      <c r="AD387" s="150"/>
      <c r="AF387" s="148" t="s">
        <v>829</v>
      </c>
      <c r="AG387" s="148"/>
      <c r="AH387" s="148"/>
      <c r="AI387" s="148"/>
      <c r="AJ387" s="149" t="s">
        <v>969</v>
      </c>
      <c r="AK387" s="150"/>
      <c r="AL387" s="150"/>
      <c r="AM387" s="150"/>
      <c r="AN387" s="150"/>
      <c r="AO387" s="150"/>
      <c r="AP387" s="150"/>
      <c r="AQ387" s="150"/>
      <c r="AR387" s="150"/>
      <c r="AS387" s="150"/>
      <c r="AU387" s="148" t="s">
        <v>829</v>
      </c>
      <c r="AV387" s="148"/>
      <c r="AW387" s="148"/>
      <c r="AX387" s="148"/>
      <c r="AY387" s="149" t="s">
        <v>969</v>
      </c>
      <c r="AZ387" s="150"/>
      <c r="BA387" s="150"/>
      <c r="BB387" s="150"/>
      <c r="BC387" s="150"/>
      <c r="BD387" s="150"/>
      <c r="BE387" s="150"/>
      <c r="BF387" s="150"/>
      <c r="BG387" s="150"/>
      <c r="BH387" s="150"/>
    </row>
    <row r="388" spans="2:60" x14ac:dyDescent="0.25">
      <c r="B388" s="154" t="s">
        <v>830</v>
      </c>
      <c r="C388" s="154"/>
      <c r="D388" s="154"/>
      <c r="E388" s="154"/>
      <c r="F388" s="155" t="s">
        <v>969</v>
      </c>
      <c r="G388" s="156"/>
      <c r="H388" s="156"/>
      <c r="I388" s="156"/>
      <c r="J388" s="156"/>
      <c r="K388" s="156"/>
      <c r="L388" s="156"/>
      <c r="M388" s="156"/>
      <c r="N388" s="156"/>
      <c r="O388" s="156"/>
      <c r="Q388" s="154" t="s">
        <v>830</v>
      </c>
      <c r="R388" s="154"/>
      <c r="S388" s="154"/>
      <c r="T388" s="154"/>
      <c r="U388" s="155" t="s">
        <v>969</v>
      </c>
      <c r="V388" s="156"/>
      <c r="W388" s="156"/>
      <c r="X388" s="156"/>
      <c r="Y388" s="156"/>
      <c r="Z388" s="156"/>
      <c r="AA388" s="156"/>
      <c r="AB388" s="156"/>
      <c r="AC388" s="156"/>
      <c r="AD388" s="156"/>
      <c r="AF388" s="154" t="s">
        <v>830</v>
      </c>
      <c r="AG388" s="154"/>
      <c r="AH388" s="154"/>
      <c r="AI388" s="154"/>
      <c r="AJ388" s="155" t="s">
        <v>969</v>
      </c>
      <c r="AK388" s="156"/>
      <c r="AL388" s="156"/>
      <c r="AM388" s="156"/>
      <c r="AN388" s="156"/>
      <c r="AO388" s="156"/>
      <c r="AP388" s="156"/>
      <c r="AQ388" s="156"/>
      <c r="AR388" s="156"/>
      <c r="AS388" s="156"/>
      <c r="AU388" s="154" t="s">
        <v>830</v>
      </c>
      <c r="AV388" s="154"/>
      <c r="AW388" s="154"/>
      <c r="AX388" s="154"/>
      <c r="AY388" s="155" t="s">
        <v>969</v>
      </c>
      <c r="AZ388" s="156"/>
      <c r="BA388" s="156"/>
      <c r="BB388" s="156"/>
      <c r="BC388" s="156"/>
      <c r="BD388" s="156"/>
      <c r="BE388" s="156"/>
      <c r="BF388" s="156"/>
      <c r="BG388" s="156"/>
      <c r="BH388" s="156"/>
    </row>
    <row r="389" spans="2:60" x14ac:dyDescent="0.25">
      <c r="B389" s="148" t="s">
        <v>831</v>
      </c>
      <c r="C389" s="148"/>
      <c r="D389" s="148"/>
      <c r="E389" s="148"/>
      <c r="F389" s="149" t="s">
        <v>969</v>
      </c>
      <c r="G389" s="150"/>
      <c r="H389" s="150"/>
      <c r="I389" s="150"/>
      <c r="J389" s="150"/>
      <c r="K389" s="150"/>
      <c r="L389" s="150"/>
      <c r="M389" s="150"/>
      <c r="N389" s="150"/>
      <c r="O389" s="150"/>
      <c r="Q389" s="148" t="s">
        <v>831</v>
      </c>
      <c r="R389" s="148"/>
      <c r="S389" s="148"/>
      <c r="T389" s="148"/>
      <c r="U389" s="149" t="s">
        <v>969</v>
      </c>
      <c r="V389" s="150"/>
      <c r="W389" s="150"/>
      <c r="X389" s="150"/>
      <c r="Y389" s="150"/>
      <c r="Z389" s="150"/>
      <c r="AA389" s="150"/>
      <c r="AB389" s="150"/>
      <c r="AC389" s="150"/>
      <c r="AD389" s="150"/>
      <c r="AF389" s="148" t="s">
        <v>831</v>
      </c>
      <c r="AG389" s="148"/>
      <c r="AH389" s="148"/>
      <c r="AI389" s="148"/>
      <c r="AJ389" s="149" t="s">
        <v>969</v>
      </c>
      <c r="AK389" s="150"/>
      <c r="AL389" s="150"/>
      <c r="AM389" s="150"/>
      <c r="AN389" s="150"/>
      <c r="AO389" s="150"/>
      <c r="AP389" s="150"/>
      <c r="AQ389" s="150"/>
      <c r="AR389" s="150"/>
      <c r="AS389" s="150"/>
      <c r="AU389" s="148" t="s">
        <v>831</v>
      </c>
      <c r="AV389" s="148"/>
      <c r="AW389" s="148"/>
      <c r="AX389" s="148"/>
      <c r="AY389" s="149" t="s">
        <v>969</v>
      </c>
      <c r="AZ389" s="150"/>
      <c r="BA389" s="150"/>
      <c r="BB389" s="150"/>
      <c r="BC389" s="150"/>
      <c r="BD389" s="150"/>
      <c r="BE389" s="150"/>
      <c r="BF389" s="150"/>
      <c r="BG389" s="150"/>
      <c r="BH389" s="150"/>
    </row>
    <row r="390" spans="2:60" x14ac:dyDescent="0.25">
      <c r="B390" s="141" t="s">
        <v>1018</v>
      </c>
      <c r="C390" s="142"/>
      <c r="D390" s="142"/>
      <c r="E390" s="142"/>
      <c r="F390" s="142"/>
      <c r="G390" s="142"/>
      <c r="H390" s="142"/>
      <c r="I390" s="142"/>
      <c r="J390" s="142"/>
      <c r="K390" s="142"/>
      <c r="L390" s="142"/>
      <c r="M390" s="142"/>
      <c r="N390" s="142"/>
      <c r="O390" s="143"/>
      <c r="Q390" s="141" t="s">
        <v>1019</v>
      </c>
      <c r="R390" s="142"/>
      <c r="S390" s="142"/>
      <c r="T390" s="142"/>
      <c r="U390" s="142"/>
      <c r="V390" s="142"/>
      <c r="W390" s="142"/>
      <c r="X390" s="142"/>
      <c r="Y390" s="142"/>
      <c r="Z390" s="142"/>
      <c r="AA390" s="142"/>
      <c r="AB390" s="142"/>
      <c r="AC390" s="142"/>
      <c r="AD390" s="143"/>
      <c r="AF390" s="141" t="s">
        <v>1020</v>
      </c>
      <c r="AG390" s="142"/>
      <c r="AH390" s="142"/>
      <c r="AI390" s="142"/>
      <c r="AJ390" s="142"/>
      <c r="AK390" s="142"/>
      <c r="AL390" s="142"/>
      <c r="AM390" s="142"/>
      <c r="AN390" s="142"/>
      <c r="AO390" s="142"/>
      <c r="AP390" s="142"/>
      <c r="AQ390" s="142"/>
      <c r="AR390" s="142"/>
      <c r="AS390" s="143"/>
      <c r="AU390" s="141" t="s">
        <v>1021</v>
      </c>
      <c r="AV390" s="142"/>
      <c r="AW390" s="142"/>
      <c r="AX390" s="142"/>
      <c r="AY390" s="142"/>
      <c r="AZ390" s="142"/>
      <c r="BA390" s="142"/>
      <c r="BB390" s="142"/>
      <c r="BC390" s="142"/>
      <c r="BD390" s="142"/>
      <c r="BE390" s="142"/>
      <c r="BF390" s="142"/>
      <c r="BG390" s="142"/>
      <c r="BH390" s="143"/>
    </row>
    <row r="391" spans="2:60" x14ac:dyDescent="0.25">
      <c r="B391" s="151"/>
      <c r="C391" s="152"/>
      <c r="D391" s="152"/>
      <c r="E391" s="152"/>
      <c r="F391" s="152"/>
      <c r="G391" s="152"/>
      <c r="H391" s="152"/>
      <c r="I391" s="152"/>
      <c r="J391" s="152"/>
      <c r="K391" s="152"/>
      <c r="L391" s="152"/>
      <c r="M391" s="152"/>
      <c r="N391" s="152"/>
      <c r="O391" s="153"/>
      <c r="Q391" s="151"/>
      <c r="R391" s="152"/>
      <c r="S391" s="152"/>
      <c r="T391" s="152"/>
      <c r="U391" s="152"/>
      <c r="V391" s="152"/>
      <c r="W391" s="152"/>
      <c r="X391" s="152"/>
      <c r="Y391" s="152"/>
      <c r="Z391" s="152"/>
      <c r="AA391" s="152"/>
      <c r="AB391" s="152"/>
      <c r="AC391" s="152"/>
      <c r="AD391" s="153"/>
      <c r="AF391" s="151"/>
      <c r="AG391" s="152"/>
      <c r="AH391" s="152"/>
      <c r="AI391" s="152"/>
      <c r="AJ391" s="152"/>
      <c r="AK391" s="152"/>
      <c r="AL391" s="152"/>
      <c r="AM391" s="152"/>
      <c r="AN391" s="152"/>
      <c r="AO391" s="152"/>
      <c r="AP391" s="152"/>
      <c r="AQ391" s="152"/>
      <c r="AR391" s="152"/>
      <c r="AS391" s="153"/>
      <c r="AU391" s="151"/>
      <c r="AV391" s="152"/>
      <c r="AW391" s="152"/>
      <c r="AX391" s="152"/>
      <c r="AY391" s="152"/>
      <c r="AZ391" s="152"/>
      <c r="BA391" s="152"/>
      <c r="BB391" s="152"/>
      <c r="BC391" s="152"/>
      <c r="BD391" s="152"/>
      <c r="BE391" s="152"/>
      <c r="BF391" s="152"/>
      <c r="BG391" s="152"/>
      <c r="BH391" s="153"/>
    </row>
    <row r="392" spans="2:60" x14ac:dyDescent="0.25">
      <c r="B392" s="151"/>
      <c r="C392" s="152"/>
      <c r="D392" s="152"/>
      <c r="E392" s="152"/>
      <c r="F392" s="152"/>
      <c r="G392" s="152"/>
      <c r="H392" s="152"/>
      <c r="I392" s="152"/>
      <c r="J392" s="152"/>
      <c r="K392" s="152"/>
      <c r="L392" s="152"/>
      <c r="M392" s="152"/>
      <c r="N392" s="152"/>
      <c r="O392" s="153"/>
      <c r="Q392" s="151"/>
      <c r="R392" s="152"/>
      <c r="S392" s="152"/>
      <c r="T392" s="152"/>
      <c r="U392" s="152"/>
      <c r="V392" s="152"/>
      <c r="W392" s="152"/>
      <c r="X392" s="152"/>
      <c r="Y392" s="152"/>
      <c r="Z392" s="152"/>
      <c r="AA392" s="152"/>
      <c r="AB392" s="152"/>
      <c r="AC392" s="152"/>
      <c r="AD392" s="153"/>
      <c r="AF392" s="151"/>
      <c r="AG392" s="152"/>
      <c r="AH392" s="152"/>
      <c r="AI392" s="152"/>
      <c r="AJ392" s="152"/>
      <c r="AK392" s="152"/>
      <c r="AL392" s="152"/>
      <c r="AM392" s="152"/>
      <c r="AN392" s="152"/>
      <c r="AO392" s="152"/>
      <c r="AP392" s="152"/>
      <c r="AQ392" s="152"/>
      <c r="AR392" s="152"/>
      <c r="AS392" s="153"/>
      <c r="AU392" s="151"/>
      <c r="AV392" s="152"/>
      <c r="AW392" s="152"/>
      <c r="AX392" s="152"/>
      <c r="AY392" s="152"/>
      <c r="AZ392" s="152"/>
      <c r="BA392" s="152"/>
      <c r="BB392" s="152"/>
      <c r="BC392" s="152"/>
      <c r="BD392" s="152"/>
      <c r="BE392" s="152"/>
      <c r="BF392" s="152"/>
      <c r="BG392" s="152"/>
      <c r="BH392" s="153"/>
    </row>
    <row r="393" spans="2:60" x14ac:dyDescent="0.25">
      <c r="B393" s="151"/>
      <c r="C393" s="152"/>
      <c r="D393" s="152"/>
      <c r="E393" s="152"/>
      <c r="F393" s="152"/>
      <c r="G393" s="152"/>
      <c r="H393" s="152"/>
      <c r="I393" s="152"/>
      <c r="J393" s="152"/>
      <c r="K393" s="152"/>
      <c r="L393" s="152"/>
      <c r="M393" s="152"/>
      <c r="N393" s="152"/>
      <c r="O393" s="153"/>
      <c r="Q393" s="151"/>
      <c r="R393" s="152"/>
      <c r="S393" s="152"/>
      <c r="T393" s="152"/>
      <c r="U393" s="152"/>
      <c r="V393" s="152"/>
      <c r="W393" s="152"/>
      <c r="X393" s="152"/>
      <c r="Y393" s="152"/>
      <c r="Z393" s="152"/>
      <c r="AA393" s="152"/>
      <c r="AB393" s="152"/>
      <c r="AC393" s="152"/>
      <c r="AD393" s="153"/>
      <c r="AF393" s="151"/>
      <c r="AG393" s="152"/>
      <c r="AH393" s="152"/>
      <c r="AI393" s="152"/>
      <c r="AJ393" s="152"/>
      <c r="AK393" s="152"/>
      <c r="AL393" s="152"/>
      <c r="AM393" s="152"/>
      <c r="AN393" s="152"/>
      <c r="AO393" s="152"/>
      <c r="AP393" s="152"/>
      <c r="AQ393" s="152"/>
      <c r="AR393" s="152"/>
      <c r="AS393" s="153"/>
      <c r="AU393" s="151"/>
      <c r="AV393" s="152"/>
      <c r="AW393" s="152"/>
      <c r="AX393" s="152"/>
      <c r="AY393" s="152"/>
      <c r="AZ393" s="152"/>
      <c r="BA393" s="152"/>
      <c r="BB393" s="152"/>
      <c r="BC393" s="152"/>
      <c r="BD393" s="152"/>
      <c r="BE393" s="152"/>
      <c r="BF393" s="152"/>
      <c r="BG393" s="152"/>
      <c r="BH393" s="153"/>
    </row>
    <row r="394" spans="2:60" x14ac:dyDescent="0.25">
      <c r="B394" s="151"/>
      <c r="C394" s="152"/>
      <c r="D394" s="152"/>
      <c r="E394" s="152"/>
      <c r="F394" s="152"/>
      <c r="G394" s="152"/>
      <c r="H394" s="152"/>
      <c r="I394" s="152"/>
      <c r="J394" s="152"/>
      <c r="K394" s="152"/>
      <c r="L394" s="152"/>
      <c r="M394" s="152"/>
      <c r="N394" s="152"/>
      <c r="O394" s="153"/>
      <c r="Q394" s="151"/>
      <c r="R394" s="152"/>
      <c r="S394" s="152"/>
      <c r="T394" s="152"/>
      <c r="U394" s="152"/>
      <c r="V394" s="152"/>
      <c r="W394" s="152"/>
      <c r="X394" s="152"/>
      <c r="Y394" s="152"/>
      <c r="Z394" s="152"/>
      <c r="AA394" s="152"/>
      <c r="AB394" s="152"/>
      <c r="AC394" s="152"/>
      <c r="AD394" s="153"/>
      <c r="AF394" s="151"/>
      <c r="AG394" s="152"/>
      <c r="AH394" s="152"/>
      <c r="AI394" s="152"/>
      <c r="AJ394" s="152"/>
      <c r="AK394" s="152"/>
      <c r="AL394" s="152"/>
      <c r="AM394" s="152"/>
      <c r="AN394" s="152"/>
      <c r="AO394" s="152"/>
      <c r="AP394" s="152"/>
      <c r="AQ394" s="152"/>
      <c r="AR394" s="152"/>
      <c r="AS394" s="153"/>
      <c r="AU394" s="151"/>
      <c r="AV394" s="152"/>
      <c r="AW394" s="152"/>
      <c r="AX394" s="152"/>
      <c r="AY394" s="152"/>
      <c r="AZ394" s="152"/>
      <c r="BA394" s="152"/>
      <c r="BB394" s="152"/>
      <c r="BC394" s="152"/>
      <c r="BD394" s="152"/>
      <c r="BE394" s="152"/>
      <c r="BF394" s="152"/>
      <c r="BG394" s="152"/>
      <c r="BH394" s="153"/>
    </row>
    <row r="395" spans="2:60" x14ac:dyDescent="0.25">
      <c r="B395" s="151"/>
      <c r="C395" s="152"/>
      <c r="D395" s="152"/>
      <c r="E395" s="152"/>
      <c r="F395" s="152"/>
      <c r="G395" s="152"/>
      <c r="H395" s="152"/>
      <c r="I395" s="152"/>
      <c r="J395" s="152"/>
      <c r="K395" s="152"/>
      <c r="L395" s="152"/>
      <c r="M395" s="152"/>
      <c r="N395" s="152"/>
      <c r="O395" s="153"/>
      <c r="Q395" s="151"/>
      <c r="R395" s="152"/>
      <c r="S395" s="152"/>
      <c r="T395" s="152"/>
      <c r="U395" s="152"/>
      <c r="V395" s="152"/>
      <c r="W395" s="152"/>
      <c r="X395" s="152"/>
      <c r="Y395" s="152"/>
      <c r="Z395" s="152"/>
      <c r="AA395" s="152"/>
      <c r="AB395" s="152"/>
      <c r="AC395" s="152"/>
      <c r="AD395" s="153"/>
      <c r="AF395" s="151"/>
      <c r="AG395" s="152"/>
      <c r="AH395" s="152"/>
      <c r="AI395" s="152"/>
      <c r="AJ395" s="152"/>
      <c r="AK395" s="152"/>
      <c r="AL395" s="152"/>
      <c r="AM395" s="152"/>
      <c r="AN395" s="152"/>
      <c r="AO395" s="152"/>
      <c r="AP395" s="152"/>
      <c r="AQ395" s="152"/>
      <c r="AR395" s="152"/>
      <c r="AS395" s="153"/>
      <c r="AU395" s="151"/>
      <c r="AV395" s="152"/>
      <c r="AW395" s="152"/>
      <c r="AX395" s="152"/>
      <c r="AY395" s="152"/>
      <c r="AZ395" s="152"/>
      <c r="BA395" s="152"/>
      <c r="BB395" s="152"/>
      <c r="BC395" s="152"/>
      <c r="BD395" s="152"/>
      <c r="BE395" s="152"/>
      <c r="BF395" s="152"/>
      <c r="BG395" s="152"/>
      <c r="BH395" s="153"/>
    </row>
    <row r="396" spans="2:60" x14ac:dyDescent="0.25">
      <c r="B396" s="151"/>
      <c r="C396" s="152"/>
      <c r="D396" s="152"/>
      <c r="E396" s="152"/>
      <c r="F396" s="152"/>
      <c r="G396" s="152"/>
      <c r="H396" s="152"/>
      <c r="I396" s="152"/>
      <c r="J396" s="152"/>
      <c r="K396" s="152"/>
      <c r="L396" s="152"/>
      <c r="M396" s="152"/>
      <c r="N396" s="152"/>
      <c r="O396" s="153"/>
      <c r="Q396" s="151"/>
      <c r="R396" s="152"/>
      <c r="S396" s="152"/>
      <c r="T396" s="152"/>
      <c r="U396" s="152"/>
      <c r="V396" s="152"/>
      <c r="W396" s="152"/>
      <c r="X396" s="152"/>
      <c r="Y396" s="152"/>
      <c r="Z396" s="152"/>
      <c r="AA396" s="152"/>
      <c r="AB396" s="152"/>
      <c r="AC396" s="152"/>
      <c r="AD396" s="153"/>
      <c r="AF396" s="151"/>
      <c r="AG396" s="152"/>
      <c r="AH396" s="152"/>
      <c r="AI396" s="152"/>
      <c r="AJ396" s="152"/>
      <c r="AK396" s="152"/>
      <c r="AL396" s="152"/>
      <c r="AM396" s="152"/>
      <c r="AN396" s="152"/>
      <c r="AO396" s="152"/>
      <c r="AP396" s="152"/>
      <c r="AQ396" s="152"/>
      <c r="AR396" s="152"/>
      <c r="AS396" s="153"/>
      <c r="AU396" s="151"/>
      <c r="AV396" s="152"/>
      <c r="AW396" s="152"/>
      <c r="AX396" s="152"/>
      <c r="AY396" s="152"/>
      <c r="AZ396" s="152"/>
      <c r="BA396" s="152"/>
      <c r="BB396" s="152"/>
      <c r="BC396" s="152"/>
      <c r="BD396" s="152"/>
      <c r="BE396" s="152"/>
      <c r="BF396" s="152"/>
      <c r="BG396" s="152"/>
      <c r="BH396" s="153"/>
    </row>
    <row r="397" spans="2:60" x14ac:dyDescent="0.25">
      <c r="B397" s="151"/>
      <c r="C397" s="152"/>
      <c r="D397" s="152"/>
      <c r="E397" s="152"/>
      <c r="F397" s="152"/>
      <c r="G397" s="152"/>
      <c r="H397" s="152"/>
      <c r="I397" s="152"/>
      <c r="J397" s="152"/>
      <c r="K397" s="152"/>
      <c r="L397" s="152"/>
      <c r="M397" s="152"/>
      <c r="N397" s="152"/>
      <c r="O397" s="153"/>
      <c r="Q397" s="151"/>
      <c r="R397" s="152"/>
      <c r="S397" s="152"/>
      <c r="T397" s="152"/>
      <c r="U397" s="152"/>
      <c r="V397" s="152"/>
      <c r="W397" s="152"/>
      <c r="X397" s="152"/>
      <c r="Y397" s="152"/>
      <c r="Z397" s="152"/>
      <c r="AA397" s="152"/>
      <c r="AB397" s="152"/>
      <c r="AC397" s="152"/>
      <c r="AD397" s="153"/>
      <c r="AF397" s="151"/>
      <c r="AG397" s="152"/>
      <c r="AH397" s="152"/>
      <c r="AI397" s="152"/>
      <c r="AJ397" s="152"/>
      <c r="AK397" s="152"/>
      <c r="AL397" s="152"/>
      <c r="AM397" s="152"/>
      <c r="AN397" s="152"/>
      <c r="AO397" s="152"/>
      <c r="AP397" s="152"/>
      <c r="AQ397" s="152"/>
      <c r="AR397" s="152"/>
      <c r="AS397" s="153"/>
      <c r="AU397" s="151"/>
      <c r="AV397" s="152"/>
      <c r="AW397" s="152"/>
      <c r="AX397" s="152"/>
      <c r="AY397" s="152"/>
      <c r="AZ397" s="152"/>
      <c r="BA397" s="152"/>
      <c r="BB397" s="152"/>
      <c r="BC397" s="152"/>
      <c r="BD397" s="152"/>
      <c r="BE397" s="152"/>
      <c r="BF397" s="152"/>
      <c r="BG397" s="152"/>
      <c r="BH397" s="153"/>
    </row>
    <row r="398" spans="2:60" x14ac:dyDescent="0.25">
      <c r="B398" s="144"/>
      <c r="C398" s="145"/>
      <c r="D398" s="145"/>
      <c r="E398" s="145"/>
      <c r="F398" s="145"/>
      <c r="G398" s="145"/>
      <c r="H398" s="145"/>
      <c r="I398" s="145"/>
      <c r="J398" s="145"/>
      <c r="K398" s="145"/>
      <c r="L398" s="145"/>
      <c r="M398" s="145"/>
      <c r="N398" s="145"/>
      <c r="O398" s="146"/>
      <c r="Q398" s="144"/>
      <c r="R398" s="145"/>
      <c r="S398" s="145"/>
      <c r="T398" s="145"/>
      <c r="U398" s="145"/>
      <c r="V398" s="145"/>
      <c r="W398" s="145"/>
      <c r="X398" s="145"/>
      <c r="Y398" s="145"/>
      <c r="Z398" s="145"/>
      <c r="AA398" s="145"/>
      <c r="AB398" s="145"/>
      <c r="AC398" s="145"/>
      <c r="AD398" s="146"/>
      <c r="AF398" s="144"/>
      <c r="AG398" s="145"/>
      <c r="AH398" s="145"/>
      <c r="AI398" s="145"/>
      <c r="AJ398" s="145"/>
      <c r="AK398" s="145"/>
      <c r="AL398" s="145"/>
      <c r="AM398" s="145"/>
      <c r="AN398" s="145"/>
      <c r="AO398" s="145"/>
      <c r="AP398" s="145"/>
      <c r="AQ398" s="145"/>
      <c r="AR398" s="145"/>
      <c r="AS398" s="146"/>
      <c r="AU398" s="144"/>
      <c r="AV398" s="145"/>
      <c r="AW398" s="145"/>
      <c r="AX398" s="145"/>
      <c r="AY398" s="145"/>
      <c r="AZ398" s="145"/>
      <c r="BA398" s="145"/>
      <c r="BB398" s="145"/>
      <c r="BC398" s="145"/>
      <c r="BD398" s="145"/>
      <c r="BE398" s="145"/>
      <c r="BF398" s="145"/>
      <c r="BG398" s="145"/>
      <c r="BH398" s="146"/>
    </row>
    <row r="399" spans="2:60" x14ac:dyDescent="0.25">
      <c r="B399" s="141" t="s">
        <v>1009</v>
      </c>
      <c r="C399" s="142"/>
      <c r="D399" s="142"/>
      <c r="E399" s="142"/>
      <c r="F399" s="142"/>
      <c r="G399" s="142"/>
      <c r="H399" s="142"/>
      <c r="I399" s="142"/>
      <c r="J399" s="142"/>
      <c r="K399" s="142"/>
      <c r="L399" s="142"/>
      <c r="M399" s="142"/>
      <c r="N399" s="142"/>
      <c r="O399" s="143"/>
      <c r="Q399" s="141" t="s">
        <v>1009</v>
      </c>
      <c r="R399" s="142"/>
      <c r="S399" s="142"/>
      <c r="T399" s="142"/>
      <c r="U399" s="142"/>
      <c r="V399" s="142"/>
      <c r="W399" s="142"/>
      <c r="X399" s="142"/>
      <c r="Y399" s="142"/>
      <c r="Z399" s="142"/>
      <c r="AA399" s="142"/>
      <c r="AB399" s="142"/>
      <c r="AC399" s="142"/>
      <c r="AD399" s="143"/>
      <c r="AF399" s="141" t="s">
        <v>1009</v>
      </c>
      <c r="AG399" s="142"/>
      <c r="AH399" s="142"/>
      <c r="AI399" s="142"/>
      <c r="AJ399" s="142"/>
      <c r="AK399" s="142"/>
      <c r="AL399" s="142"/>
      <c r="AM399" s="142"/>
      <c r="AN399" s="142"/>
      <c r="AO399" s="142"/>
      <c r="AP399" s="142"/>
      <c r="AQ399" s="142"/>
      <c r="AR399" s="142"/>
      <c r="AS399" s="143"/>
      <c r="AU399" s="141" t="s">
        <v>1009</v>
      </c>
      <c r="AV399" s="142"/>
      <c r="AW399" s="142"/>
      <c r="AX399" s="142"/>
      <c r="AY399" s="142"/>
      <c r="AZ399" s="142"/>
      <c r="BA399" s="142"/>
      <c r="BB399" s="142"/>
      <c r="BC399" s="142"/>
      <c r="BD399" s="142"/>
      <c r="BE399" s="142"/>
      <c r="BF399" s="142"/>
      <c r="BG399" s="142"/>
      <c r="BH399" s="143"/>
    </row>
    <row r="400" spans="2:60" x14ac:dyDescent="0.25">
      <c r="B400" s="144"/>
      <c r="C400" s="145"/>
      <c r="D400" s="145"/>
      <c r="E400" s="145"/>
      <c r="F400" s="145"/>
      <c r="G400" s="145"/>
      <c r="H400" s="145"/>
      <c r="I400" s="145"/>
      <c r="J400" s="145"/>
      <c r="K400" s="145"/>
      <c r="L400" s="145"/>
      <c r="M400" s="145"/>
      <c r="N400" s="145"/>
      <c r="O400" s="146"/>
      <c r="Q400" s="144"/>
      <c r="R400" s="145"/>
      <c r="S400" s="145"/>
      <c r="T400" s="145"/>
      <c r="U400" s="145"/>
      <c r="V400" s="145"/>
      <c r="W400" s="145"/>
      <c r="X400" s="145"/>
      <c r="Y400" s="145"/>
      <c r="Z400" s="145"/>
      <c r="AA400" s="145"/>
      <c r="AB400" s="145"/>
      <c r="AC400" s="145"/>
      <c r="AD400" s="146"/>
      <c r="AF400" s="144"/>
      <c r="AG400" s="145"/>
      <c r="AH400" s="145"/>
      <c r="AI400" s="145"/>
      <c r="AJ400" s="145"/>
      <c r="AK400" s="145"/>
      <c r="AL400" s="145"/>
      <c r="AM400" s="145"/>
      <c r="AN400" s="145"/>
      <c r="AO400" s="145"/>
      <c r="AP400" s="145"/>
      <c r="AQ400" s="145"/>
      <c r="AR400" s="145"/>
      <c r="AS400" s="146"/>
      <c r="AU400" s="144"/>
      <c r="AV400" s="145"/>
      <c r="AW400" s="145"/>
      <c r="AX400" s="145"/>
      <c r="AY400" s="145"/>
      <c r="AZ400" s="145"/>
      <c r="BA400" s="145"/>
      <c r="BB400" s="145"/>
      <c r="BC400" s="145"/>
      <c r="BD400" s="145"/>
      <c r="BE400" s="145"/>
      <c r="BF400" s="145"/>
      <c r="BG400" s="145"/>
      <c r="BH400" s="146"/>
    </row>
  </sheetData>
  <mergeCells count="1990">
    <mergeCell ref="B6:C6"/>
    <mergeCell ref="D6:E6"/>
    <mergeCell ref="F6:G6"/>
    <mergeCell ref="H6:I6"/>
    <mergeCell ref="J6:K6"/>
    <mergeCell ref="L6:M6"/>
    <mergeCell ref="B5:C5"/>
    <mergeCell ref="D5:E5"/>
    <mergeCell ref="F5:G5"/>
    <mergeCell ref="H5:I5"/>
    <mergeCell ref="J5:K5"/>
    <mergeCell ref="L5:M5"/>
    <mergeCell ref="B13:O21"/>
    <mergeCell ref="B22:O23"/>
    <mergeCell ref="C35:D35"/>
    <mergeCell ref="C36:D36"/>
    <mergeCell ref="C37:D37"/>
    <mergeCell ref="C38:D38"/>
    <mergeCell ref="B2:O2"/>
    <mergeCell ref="B3:O4"/>
    <mergeCell ref="B9:E9"/>
    <mergeCell ref="B10:E10"/>
    <mergeCell ref="B11:E11"/>
    <mergeCell ref="B12:E12"/>
    <mergeCell ref="F9:O9"/>
    <mergeCell ref="F10:O10"/>
    <mergeCell ref="F11:O11"/>
    <mergeCell ref="F12:O12"/>
    <mergeCell ref="N7:O7"/>
    <mergeCell ref="B8:C8"/>
    <mergeCell ref="D8:E8"/>
    <mergeCell ref="F8:G8"/>
    <mergeCell ref="H8:I8"/>
    <mergeCell ref="J8:K8"/>
    <mergeCell ref="L8:M8"/>
    <mergeCell ref="N8:O8"/>
    <mergeCell ref="B7:C7"/>
    <mergeCell ref="D7:E7"/>
    <mergeCell ref="F7:G7"/>
    <mergeCell ref="H7:I7"/>
    <mergeCell ref="J7:K7"/>
    <mergeCell ref="L7:M7"/>
    <mergeCell ref="N5:O5"/>
    <mergeCell ref="N6:O6"/>
    <mergeCell ref="B51:E51"/>
    <mergeCell ref="B52:E52"/>
    <mergeCell ref="B54:O55"/>
    <mergeCell ref="B59:O59"/>
    <mergeCell ref="B60:O61"/>
    <mergeCell ref="B62:C62"/>
    <mergeCell ref="D62:E62"/>
    <mergeCell ref="F62:G62"/>
    <mergeCell ref="H62:I62"/>
    <mergeCell ref="J62:K62"/>
    <mergeCell ref="C45:D45"/>
    <mergeCell ref="C46:D46"/>
    <mergeCell ref="C47:D47"/>
    <mergeCell ref="C48:D48"/>
    <mergeCell ref="B49:E49"/>
    <mergeCell ref="B50:E50"/>
    <mergeCell ref="C39:D39"/>
    <mergeCell ref="C40:D40"/>
    <mergeCell ref="C41:D41"/>
    <mergeCell ref="C42:D42"/>
    <mergeCell ref="C43:D43"/>
    <mergeCell ref="C44:D44"/>
    <mergeCell ref="Q59:AD59"/>
    <mergeCell ref="Q60:AD61"/>
    <mergeCell ref="Q62:R62"/>
    <mergeCell ref="S62:T62"/>
    <mergeCell ref="U62:V62"/>
    <mergeCell ref="W62:X62"/>
    <mergeCell ref="B66:E66"/>
    <mergeCell ref="F66:O66"/>
    <mergeCell ref="B67:E67"/>
    <mergeCell ref="F67:O67"/>
    <mergeCell ref="N64:O64"/>
    <mergeCell ref="B65:C65"/>
    <mergeCell ref="D65:E65"/>
    <mergeCell ref="F65:G65"/>
    <mergeCell ref="H65:I65"/>
    <mergeCell ref="J65:K65"/>
    <mergeCell ref="L65:M65"/>
    <mergeCell ref="N65:O65"/>
    <mergeCell ref="B64:C64"/>
    <mergeCell ref="D64:E64"/>
    <mergeCell ref="F64:G64"/>
    <mergeCell ref="H64:I64"/>
    <mergeCell ref="J64:K64"/>
    <mergeCell ref="L64:M64"/>
    <mergeCell ref="Y62:Z62"/>
    <mergeCell ref="AA62:AB62"/>
    <mergeCell ref="AC62:AD62"/>
    <mergeCell ref="Q63:R63"/>
    <mergeCell ref="S63:T63"/>
    <mergeCell ref="U63:V63"/>
    <mergeCell ref="W63:X63"/>
    <mergeCell ref="Y63:Z63"/>
    <mergeCell ref="AA63:AB63"/>
    <mergeCell ref="AC63:AD63"/>
    <mergeCell ref="B69:E69"/>
    <mergeCell ref="F69:O69"/>
    <mergeCell ref="B68:E68"/>
    <mergeCell ref="F68:O68"/>
    <mergeCell ref="L62:M62"/>
    <mergeCell ref="N62:O62"/>
    <mergeCell ref="B63:C63"/>
    <mergeCell ref="D63:E63"/>
    <mergeCell ref="F63:G63"/>
    <mergeCell ref="H63:I63"/>
    <mergeCell ref="J63:K63"/>
    <mergeCell ref="L63:M63"/>
    <mergeCell ref="N63:O63"/>
    <mergeCell ref="Q66:T66"/>
    <mergeCell ref="U66:AD66"/>
    <mergeCell ref="Q67:T67"/>
    <mergeCell ref="U67:AD67"/>
    <mergeCell ref="Q68:T68"/>
    <mergeCell ref="U68:AD68"/>
    <mergeCell ref="AC64:AD64"/>
    <mergeCell ref="Q65:R65"/>
    <mergeCell ref="S65:T65"/>
    <mergeCell ref="U65:V65"/>
    <mergeCell ref="W65:X65"/>
    <mergeCell ref="Y65:Z65"/>
    <mergeCell ref="AA65:AB65"/>
    <mergeCell ref="AC65:AD65"/>
    <mergeCell ref="Q64:R64"/>
    <mergeCell ref="S64:T64"/>
    <mergeCell ref="U64:V64"/>
    <mergeCell ref="W64:X64"/>
    <mergeCell ref="Y64:Z64"/>
    <mergeCell ref="AA64:AB64"/>
    <mergeCell ref="AF67:AI67"/>
    <mergeCell ref="AJ67:AS67"/>
    <mergeCell ref="AN62:AO62"/>
    <mergeCell ref="AP62:AQ62"/>
    <mergeCell ref="AR62:AS62"/>
    <mergeCell ref="AF63:AG63"/>
    <mergeCell ref="AH63:AI63"/>
    <mergeCell ref="AJ63:AK63"/>
    <mergeCell ref="AL63:AM63"/>
    <mergeCell ref="AN63:AO63"/>
    <mergeCell ref="AP63:AQ63"/>
    <mergeCell ref="AR63:AS63"/>
    <mergeCell ref="AF59:AS59"/>
    <mergeCell ref="AF60:AS61"/>
    <mergeCell ref="AF62:AG62"/>
    <mergeCell ref="AH62:AI62"/>
    <mergeCell ref="AF68:AI68"/>
    <mergeCell ref="AJ68:AS68"/>
    <mergeCell ref="AR64:AS64"/>
    <mergeCell ref="AF65:AG65"/>
    <mergeCell ref="AH65:AI65"/>
    <mergeCell ref="AJ65:AK65"/>
    <mergeCell ref="AL65:AM65"/>
    <mergeCell ref="AN65:AO65"/>
    <mergeCell ref="AP65:AQ65"/>
    <mergeCell ref="AR65:AS65"/>
    <mergeCell ref="AF64:AG64"/>
    <mergeCell ref="AH64:AI64"/>
    <mergeCell ref="AJ64:AK64"/>
    <mergeCell ref="AL64:AM64"/>
    <mergeCell ref="AN64:AO64"/>
    <mergeCell ref="AP64:AQ64"/>
    <mergeCell ref="BC62:BD62"/>
    <mergeCell ref="BE62:BF62"/>
    <mergeCell ref="BG62:BH62"/>
    <mergeCell ref="AU63:AV63"/>
    <mergeCell ref="AW63:AX63"/>
    <mergeCell ref="AY63:AZ63"/>
    <mergeCell ref="BA63:BB63"/>
    <mergeCell ref="BC63:BD63"/>
    <mergeCell ref="BE63:BF63"/>
    <mergeCell ref="BG63:BH63"/>
    <mergeCell ref="AU59:BH59"/>
    <mergeCell ref="AU60:BH61"/>
    <mergeCell ref="AU62:AV62"/>
    <mergeCell ref="AW62:AX62"/>
    <mergeCell ref="AY62:AZ62"/>
    <mergeCell ref="BA62:BB62"/>
    <mergeCell ref="AF66:AI66"/>
    <mergeCell ref="AJ66:AS66"/>
    <mergeCell ref="AJ62:AK62"/>
    <mergeCell ref="AL62:AM62"/>
    <mergeCell ref="AU66:AX66"/>
    <mergeCell ref="AY66:BH66"/>
    <mergeCell ref="AU67:AX67"/>
    <mergeCell ref="AY67:BH67"/>
    <mergeCell ref="AU68:AX68"/>
    <mergeCell ref="AY68:BH68"/>
    <mergeCell ref="BG64:BH64"/>
    <mergeCell ref="AU65:AV65"/>
    <mergeCell ref="AW65:AX65"/>
    <mergeCell ref="AY65:AZ65"/>
    <mergeCell ref="BA65:BB65"/>
    <mergeCell ref="BC65:BD65"/>
    <mergeCell ref="BE65:BF65"/>
    <mergeCell ref="BG65:BH65"/>
    <mergeCell ref="AU64:AV64"/>
    <mergeCell ref="AW64:AX64"/>
    <mergeCell ref="AY64:AZ64"/>
    <mergeCell ref="BA64:BB64"/>
    <mergeCell ref="BC64:BD64"/>
    <mergeCell ref="BE64:BF64"/>
    <mergeCell ref="AU69:AX69"/>
    <mergeCell ref="AY69:BH69"/>
    <mergeCell ref="AU70:BH78"/>
    <mergeCell ref="AU79:BH80"/>
    <mergeCell ref="B83:O84"/>
    <mergeCell ref="B88:O88"/>
    <mergeCell ref="Q88:AD88"/>
    <mergeCell ref="AF88:AS88"/>
    <mergeCell ref="AU88:BH88"/>
    <mergeCell ref="AF69:AI69"/>
    <mergeCell ref="AJ69:AS69"/>
    <mergeCell ref="AF70:AS78"/>
    <mergeCell ref="AF79:AS80"/>
    <mergeCell ref="Q69:T69"/>
    <mergeCell ref="U69:AD69"/>
    <mergeCell ref="Q70:AD78"/>
    <mergeCell ref="Q79:AD80"/>
    <mergeCell ref="B70:O78"/>
    <mergeCell ref="B79:O80"/>
    <mergeCell ref="B89:O90"/>
    <mergeCell ref="Q89:AD90"/>
    <mergeCell ref="AF89:AS90"/>
    <mergeCell ref="AU89:BH90"/>
    <mergeCell ref="B91:C91"/>
    <mergeCell ref="D91:E91"/>
    <mergeCell ref="F91:G91"/>
    <mergeCell ref="H91:I91"/>
    <mergeCell ref="J91:K91"/>
    <mergeCell ref="L91:M91"/>
    <mergeCell ref="BA91:BB91"/>
    <mergeCell ref="BC91:BD91"/>
    <mergeCell ref="BE91:BF91"/>
    <mergeCell ref="BG91:BH91"/>
    <mergeCell ref="AU91:AV91"/>
    <mergeCell ref="AW91:AX91"/>
    <mergeCell ref="AY91:AZ91"/>
    <mergeCell ref="J92:K92"/>
    <mergeCell ref="L92:M92"/>
    <mergeCell ref="AN91:AO91"/>
    <mergeCell ref="AP91:AQ91"/>
    <mergeCell ref="AR91:AS91"/>
    <mergeCell ref="AA91:AB91"/>
    <mergeCell ref="AC91:AD91"/>
    <mergeCell ref="AF91:AG91"/>
    <mergeCell ref="AH91:AI91"/>
    <mergeCell ref="AJ91:AK91"/>
    <mergeCell ref="AL91:AM91"/>
    <mergeCell ref="N91:O91"/>
    <mergeCell ref="Q91:R91"/>
    <mergeCell ref="S91:T91"/>
    <mergeCell ref="U91:V91"/>
    <mergeCell ref="W91:X91"/>
    <mergeCell ref="Y91:Z91"/>
    <mergeCell ref="BA92:BB92"/>
    <mergeCell ref="U92:V92"/>
    <mergeCell ref="W92:X92"/>
    <mergeCell ref="Y92:Z92"/>
    <mergeCell ref="BC92:BD92"/>
    <mergeCell ref="BE92:BF92"/>
    <mergeCell ref="BG92:BH92"/>
    <mergeCell ref="B93:C93"/>
    <mergeCell ref="D93:E93"/>
    <mergeCell ref="F93:G93"/>
    <mergeCell ref="H93:I93"/>
    <mergeCell ref="J93:K93"/>
    <mergeCell ref="L93:M93"/>
    <mergeCell ref="AN92:AO92"/>
    <mergeCell ref="AP92:AQ92"/>
    <mergeCell ref="AR92:AS92"/>
    <mergeCell ref="AU92:AV92"/>
    <mergeCell ref="AW92:AX92"/>
    <mergeCell ref="AY92:AZ92"/>
    <mergeCell ref="AA92:AB92"/>
    <mergeCell ref="AC92:AD92"/>
    <mergeCell ref="AF92:AG92"/>
    <mergeCell ref="AH92:AI92"/>
    <mergeCell ref="AJ92:AK92"/>
    <mergeCell ref="AL92:AM92"/>
    <mergeCell ref="N92:O92"/>
    <mergeCell ref="Q92:R92"/>
    <mergeCell ref="S92:T92"/>
    <mergeCell ref="B92:C92"/>
    <mergeCell ref="D92:E92"/>
    <mergeCell ref="F92:G92"/>
    <mergeCell ref="H92:I92"/>
    <mergeCell ref="BA93:BB93"/>
    <mergeCell ref="BC93:BD93"/>
    <mergeCell ref="BE93:BF93"/>
    <mergeCell ref="BG93:BH93"/>
    <mergeCell ref="B94:C94"/>
    <mergeCell ref="D94:E94"/>
    <mergeCell ref="F94:G94"/>
    <mergeCell ref="H94:I94"/>
    <mergeCell ref="J94:K94"/>
    <mergeCell ref="L94:M94"/>
    <mergeCell ref="AN93:AO93"/>
    <mergeCell ref="AP93:AQ93"/>
    <mergeCell ref="AR93:AS93"/>
    <mergeCell ref="AU93:AV93"/>
    <mergeCell ref="AW93:AX93"/>
    <mergeCell ref="AY93:AZ93"/>
    <mergeCell ref="AA93:AB93"/>
    <mergeCell ref="AC93:AD93"/>
    <mergeCell ref="AF93:AG93"/>
    <mergeCell ref="AH93:AI93"/>
    <mergeCell ref="AJ93:AK93"/>
    <mergeCell ref="AL93:AM93"/>
    <mergeCell ref="N93:O93"/>
    <mergeCell ref="Q93:R93"/>
    <mergeCell ref="S93:T93"/>
    <mergeCell ref="U93:V93"/>
    <mergeCell ref="W93:X93"/>
    <mergeCell ref="Y93:Z93"/>
    <mergeCell ref="BA94:BB94"/>
    <mergeCell ref="BC94:BD94"/>
    <mergeCell ref="BE94:BF94"/>
    <mergeCell ref="BG94:BH94"/>
    <mergeCell ref="B95:E95"/>
    <mergeCell ref="F95:O95"/>
    <mergeCell ref="Q95:T95"/>
    <mergeCell ref="U95:AD95"/>
    <mergeCell ref="AF95:AI95"/>
    <mergeCell ref="AJ95:AS95"/>
    <mergeCell ref="AN94:AO94"/>
    <mergeCell ref="AP94:AQ94"/>
    <mergeCell ref="AR94:AS94"/>
    <mergeCell ref="AU94:AV94"/>
    <mergeCell ref="AW94:AX94"/>
    <mergeCell ref="AY94:AZ94"/>
    <mergeCell ref="AA94:AB94"/>
    <mergeCell ref="AC94:AD94"/>
    <mergeCell ref="AF94:AG94"/>
    <mergeCell ref="AH94:AI94"/>
    <mergeCell ref="AJ94:AK94"/>
    <mergeCell ref="AL94:AM94"/>
    <mergeCell ref="N94:O94"/>
    <mergeCell ref="Q94:R94"/>
    <mergeCell ref="S94:T94"/>
    <mergeCell ref="U94:V94"/>
    <mergeCell ref="W94:X94"/>
    <mergeCell ref="Y94:Z94"/>
    <mergeCell ref="AU97:AX97"/>
    <mergeCell ref="AY97:BH97"/>
    <mergeCell ref="B98:E98"/>
    <mergeCell ref="F98:O98"/>
    <mergeCell ref="Q98:T98"/>
    <mergeCell ref="U98:AD98"/>
    <mergeCell ref="AF98:AI98"/>
    <mergeCell ref="AJ98:AS98"/>
    <mergeCell ref="AU98:AX98"/>
    <mergeCell ref="AY98:BH98"/>
    <mergeCell ref="B97:E97"/>
    <mergeCell ref="F97:O97"/>
    <mergeCell ref="Q97:T97"/>
    <mergeCell ref="U97:AD97"/>
    <mergeCell ref="AF97:AI97"/>
    <mergeCell ref="AJ97:AS97"/>
    <mergeCell ref="AU95:AX95"/>
    <mergeCell ref="AY95:BH95"/>
    <mergeCell ref="B96:E96"/>
    <mergeCell ref="F96:O96"/>
    <mergeCell ref="Q96:T96"/>
    <mergeCell ref="U96:AD96"/>
    <mergeCell ref="AF96:AI96"/>
    <mergeCell ref="AJ96:AS96"/>
    <mergeCell ref="AU96:AX96"/>
    <mergeCell ref="AY96:BH96"/>
    <mergeCell ref="J120:K120"/>
    <mergeCell ref="L120:M120"/>
    <mergeCell ref="B112:O113"/>
    <mergeCell ref="B117:O117"/>
    <mergeCell ref="Q117:AD117"/>
    <mergeCell ref="AF117:AS117"/>
    <mergeCell ref="AU117:BH117"/>
    <mergeCell ref="B118:O119"/>
    <mergeCell ref="Q118:AD119"/>
    <mergeCell ref="AF118:AS119"/>
    <mergeCell ref="AU118:BH119"/>
    <mergeCell ref="B99:O107"/>
    <mergeCell ref="Q99:AD107"/>
    <mergeCell ref="AF99:AS107"/>
    <mergeCell ref="AU99:BH107"/>
    <mergeCell ref="B108:O109"/>
    <mergeCell ref="Q108:AD109"/>
    <mergeCell ref="AF108:AS109"/>
    <mergeCell ref="AU108:BH109"/>
    <mergeCell ref="BA120:BB120"/>
    <mergeCell ref="BC120:BD120"/>
    <mergeCell ref="BE120:BF120"/>
    <mergeCell ref="BG120:BH120"/>
    <mergeCell ref="B121:C121"/>
    <mergeCell ref="D121:E121"/>
    <mergeCell ref="F121:G121"/>
    <mergeCell ref="H121:I121"/>
    <mergeCell ref="J121:K121"/>
    <mergeCell ref="L121:M121"/>
    <mergeCell ref="AN120:AO120"/>
    <mergeCell ref="AP120:AQ120"/>
    <mergeCell ref="AR120:AS120"/>
    <mergeCell ref="AU120:AV120"/>
    <mergeCell ref="AW120:AX120"/>
    <mergeCell ref="AY120:AZ120"/>
    <mergeCell ref="AA120:AB120"/>
    <mergeCell ref="AC120:AD120"/>
    <mergeCell ref="AF120:AG120"/>
    <mergeCell ref="AH120:AI120"/>
    <mergeCell ref="AJ120:AK120"/>
    <mergeCell ref="AL120:AM120"/>
    <mergeCell ref="N120:O120"/>
    <mergeCell ref="Q120:R120"/>
    <mergeCell ref="S120:T120"/>
    <mergeCell ref="U120:V120"/>
    <mergeCell ref="W120:X120"/>
    <mergeCell ref="Y120:Z120"/>
    <mergeCell ref="B120:C120"/>
    <mergeCell ref="D120:E120"/>
    <mergeCell ref="F120:G120"/>
    <mergeCell ref="H120:I120"/>
    <mergeCell ref="BA121:BB121"/>
    <mergeCell ref="U121:V121"/>
    <mergeCell ref="W121:X121"/>
    <mergeCell ref="Y121:Z121"/>
    <mergeCell ref="BC121:BD121"/>
    <mergeCell ref="BE121:BF121"/>
    <mergeCell ref="BG121:BH121"/>
    <mergeCell ref="B122:C122"/>
    <mergeCell ref="D122:E122"/>
    <mergeCell ref="F122:G122"/>
    <mergeCell ref="H122:I122"/>
    <mergeCell ref="J122:K122"/>
    <mergeCell ref="L122:M122"/>
    <mergeCell ref="AN121:AO121"/>
    <mergeCell ref="AP121:AQ121"/>
    <mergeCell ref="AR121:AS121"/>
    <mergeCell ref="AU121:AV121"/>
    <mergeCell ref="AW121:AX121"/>
    <mergeCell ref="AY121:AZ121"/>
    <mergeCell ref="AA121:AB121"/>
    <mergeCell ref="AC121:AD121"/>
    <mergeCell ref="AF121:AG121"/>
    <mergeCell ref="AH121:AI121"/>
    <mergeCell ref="AJ121:AK121"/>
    <mergeCell ref="AL121:AM121"/>
    <mergeCell ref="N121:O121"/>
    <mergeCell ref="Q121:R121"/>
    <mergeCell ref="S121:T121"/>
    <mergeCell ref="BA122:BB122"/>
    <mergeCell ref="BC122:BD122"/>
    <mergeCell ref="BE122:BF122"/>
    <mergeCell ref="BG122:BH122"/>
    <mergeCell ref="B123:C123"/>
    <mergeCell ref="D123:E123"/>
    <mergeCell ref="F123:G123"/>
    <mergeCell ref="H123:I123"/>
    <mergeCell ref="J123:K123"/>
    <mergeCell ref="L123:M123"/>
    <mergeCell ref="AN122:AO122"/>
    <mergeCell ref="AP122:AQ122"/>
    <mergeCell ref="AR122:AS122"/>
    <mergeCell ref="AU122:AV122"/>
    <mergeCell ref="AW122:AX122"/>
    <mergeCell ref="AY122:AZ122"/>
    <mergeCell ref="AA122:AB122"/>
    <mergeCell ref="AC122:AD122"/>
    <mergeCell ref="AF122:AG122"/>
    <mergeCell ref="AH122:AI122"/>
    <mergeCell ref="AJ122:AK122"/>
    <mergeCell ref="AL122:AM122"/>
    <mergeCell ref="N122:O122"/>
    <mergeCell ref="Q122:R122"/>
    <mergeCell ref="S122:T122"/>
    <mergeCell ref="U122:V122"/>
    <mergeCell ref="W122:X122"/>
    <mergeCell ref="Y122:Z122"/>
    <mergeCell ref="BA123:BB123"/>
    <mergeCell ref="BC123:BD123"/>
    <mergeCell ref="BE123:BF123"/>
    <mergeCell ref="BG123:BH123"/>
    <mergeCell ref="B124:E124"/>
    <mergeCell ref="F124:O124"/>
    <mergeCell ref="Q124:T124"/>
    <mergeCell ref="U124:AD124"/>
    <mergeCell ref="AF124:AI124"/>
    <mergeCell ref="AJ124:AS124"/>
    <mergeCell ref="AN123:AO123"/>
    <mergeCell ref="AP123:AQ123"/>
    <mergeCell ref="AR123:AS123"/>
    <mergeCell ref="AU123:AV123"/>
    <mergeCell ref="AW123:AX123"/>
    <mergeCell ref="AY123:AZ123"/>
    <mergeCell ref="AA123:AB123"/>
    <mergeCell ref="AC123:AD123"/>
    <mergeCell ref="AF123:AG123"/>
    <mergeCell ref="AH123:AI123"/>
    <mergeCell ref="AJ123:AK123"/>
    <mergeCell ref="AL123:AM123"/>
    <mergeCell ref="N123:O123"/>
    <mergeCell ref="Q123:R123"/>
    <mergeCell ref="S123:T123"/>
    <mergeCell ref="U123:V123"/>
    <mergeCell ref="W123:X123"/>
    <mergeCell ref="Y123:Z123"/>
    <mergeCell ref="AU126:AX126"/>
    <mergeCell ref="AY126:BH126"/>
    <mergeCell ref="B127:E127"/>
    <mergeCell ref="F127:O127"/>
    <mergeCell ref="Q127:T127"/>
    <mergeCell ref="U127:AD127"/>
    <mergeCell ref="AF127:AI127"/>
    <mergeCell ref="AJ127:AS127"/>
    <mergeCell ref="AU127:AX127"/>
    <mergeCell ref="AY127:BH127"/>
    <mergeCell ref="B126:E126"/>
    <mergeCell ref="F126:O126"/>
    <mergeCell ref="Q126:T126"/>
    <mergeCell ref="U126:AD126"/>
    <mergeCell ref="AF126:AI126"/>
    <mergeCell ref="AJ126:AS126"/>
    <mergeCell ref="AU124:AX124"/>
    <mergeCell ref="AY124:BH124"/>
    <mergeCell ref="B125:E125"/>
    <mergeCell ref="F125:O125"/>
    <mergeCell ref="Q125:T125"/>
    <mergeCell ref="U125:AD125"/>
    <mergeCell ref="AF125:AI125"/>
    <mergeCell ref="AJ125:AS125"/>
    <mergeCell ref="AU125:AX125"/>
    <mergeCell ref="AY125:BH125"/>
    <mergeCell ref="J149:K149"/>
    <mergeCell ref="L149:M149"/>
    <mergeCell ref="B141:O142"/>
    <mergeCell ref="B146:O146"/>
    <mergeCell ref="Q146:AD146"/>
    <mergeCell ref="AF146:AS146"/>
    <mergeCell ref="AU146:BH146"/>
    <mergeCell ref="B147:O148"/>
    <mergeCell ref="Q147:AD148"/>
    <mergeCell ref="AF147:AS148"/>
    <mergeCell ref="AU147:BH148"/>
    <mergeCell ref="B128:O136"/>
    <mergeCell ref="Q128:AD136"/>
    <mergeCell ref="AF128:AS136"/>
    <mergeCell ref="AU128:BH136"/>
    <mergeCell ref="B137:O138"/>
    <mergeCell ref="Q137:AD138"/>
    <mergeCell ref="AF137:AS138"/>
    <mergeCell ref="AU137:BH138"/>
    <mergeCell ref="BA149:BB149"/>
    <mergeCell ref="BC149:BD149"/>
    <mergeCell ref="BE149:BF149"/>
    <mergeCell ref="BG149:BH149"/>
    <mergeCell ref="B150:C150"/>
    <mergeCell ref="D150:E150"/>
    <mergeCell ref="F150:G150"/>
    <mergeCell ref="H150:I150"/>
    <mergeCell ref="J150:K150"/>
    <mergeCell ref="L150:M150"/>
    <mergeCell ref="AN149:AO149"/>
    <mergeCell ref="AP149:AQ149"/>
    <mergeCell ref="AR149:AS149"/>
    <mergeCell ref="AU149:AV149"/>
    <mergeCell ref="AW149:AX149"/>
    <mergeCell ref="AY149:AZ149"/>
    <mergeCell ref="AA149:AB149"/>
    <mergeCell ref="AC149:AD149"/>
    <mergeCell ref="AF149:AG149"/>
    <mergeCell ref="AH149:AI149"/>
    <mergeCell ref="AJ149:AK149"/>
    <mergeCell ref="AL149:AM149"/>
    <mergeCell ref="N149:O149"/>
    <mergeCell ref="Q149:R149"/>
    <mergeCell ref="S149:T149"/>
    <mergeCell ref="U149:V149"/>
    <mergeCell ref="W149:X149"/>
    <mergeCell ref="Y149:Z149"/>
    <mergeCell ref="B149:C149"/>
    <mergeCell ref="D149:E149"/>
    <mergeCell ref="F149:G149"/>
    <mergeCell ref="H149:I149"/>
    <mergeCell ref="BA150:BB150"/>
    <mergeCell ref="U150:V150"/>
    <mergeCell ref="W150:X150"/>
    <mergeCell ref="Y150:Z150"/>
    <mergeCell ref="BC150:BD150"/>
    <mergeCell ref="BE150:BF150"/>
    <mergeCell ref="BG150:BH150"/>
    <mergeCell ref="B151:C151"/>
    <mergeCell ref="D151:E151"/>
    <mergeCell ref="F151:G151"/>
    <mergeCell ref="H151:I151"/>
    <mergeCell ref="J151:K151"/>
    <mergeCell ref="L151:M151"/>
    <mergeCell ref="AN150:AO150"/>
    <mergeCell ref="AP150:AQ150"/>
    <mergeCell ref="AR150:AS150"/>
    <mergeCell ref="AU150:AV150"/>
    <mergeCell ref="AW150:AX150"/>
    <mergeCell ref="AY150:AZ150"/>
    <mergeCell ref="AA150:AB150"/>
    <mergeCell ref="AC150:AD150"/>
    <mergeCell ref="AF150:AG150"/>
    <mergeCell ref="AH150:AI150"/>
    <mergeCell ref="AJ150:AK150"/>
    <mergeCell ref="AL150:AM150"/>
    <mergeCell ref="N150:O150"/>
    <mergeCell ref="Q150:R150"/>
    <mergeCell ref="S150:T150"/>
    <mergeCell ref="BA151:BB151"/>
    <mergeCell ref="BC151:BD151"/>
    <mergeCell ref="BE151:BF151"/>
    <mergeCell ref="BG151:BH151"/>
    <mergeCell ref="B152:C152"/>
    <mergeCell ref="D152:E152"/>
    <mergeCell ref="F152:G152"/>
    <mergeCell ref="H152:I152"/>
    <mergeCell ref="J152:K152"/>
    <mergeCell ref="L152:M152"/>
    <mergeCell ref="AN151:AO151"/>
    <mergeCell ref="AP151:AQ151"/>
    <mergeCell ref="AR151:AS151"/>
    <mergeCell ref="AU151:AV151"/>
    <mergeCell ref="AW151:AX151"/>
    <mergeCell ref="AY151:AZ151"/>
    <mergeCell ref="AA151:AB151"/>
    <mergeCell ref="AC151:AD151"/>
    <mergeCell ref="AF151:AG151"/>
    <mergeCell ref="AH151:AI151"/>
    <mergeCell ref="AJ151:AK151"/>
    <mergeCell ref="AL151:AM151"/>
    <mergeCell ref="N151:O151"/>
    <mergeCell ref="Q151:R151"/>
    <mergeCell ref="S151:T151"/>
    <mergeCell ref="U151:V151"/>
    <mergeCell ref="W151:X151"/>
    <mergeCell ref="Y151:Z151"/>
    <mergeCell ref="BA152:BB152"/>
    <mergeCell ref="BC152:BD152"/>
    <mergeCell ref="BE152:BF152"/>
    <mergeCell ref="BG152:BH152"/>
    <mergeCell ref="B153:E153"/>
    <mergeCell ref="F153:O153"/>
    <mergeCell ref="Q153:T153"/>
    <mergeCell ref="U153:AD153"/>
    <mergeCell ref="AF153:AI153"/>
    <mergeCell ref="AJ153:AS153"/>
    <mergeCell ref="AN152:AO152"/>
    <mergeCell ref="AP152:AQ152"/>
    <mergeCell ref="AR152:AS152"/>
    <mergeCell ref="AU152:AV152"/>
    <mergeCell ref="AW152:AX152"/>
    <mergeCell ref="AY152:AZ152"/>
    <mergeCell ref="AA152:AB152"/>
    <mergeCell ref="AC152:AD152"/>
    <mergeCell ref="AF152:AG152"/>
    <mergeCell ref="AH152:AI152"/>
    <mergeCell ref="AJ152:AK152"/>
    <mergeCell ref="AL152:AM152"/>
    <mergeCell ref="N152:O152"/>
    <mergeCell ref="Q152:R152"/>
    <mergeCell ref="S152:T152"/>
    <mergeCell ref="U152:V152"/>
    <mergeCell ref="W152:X152"/>
    <mergeCell ref="Y152:Z152"/>
    <mergeCell ref="AU155:AX155"/>
    <mergeCell ref="AY155:BH155"/>
    <mergeCell ref="B156:E156"/>
    <mergeCell ref="F156:O156"/>
    <mergeCell ref="Q156:T156"/>
    <mergeCell ref="U156:AD156"/>
    <mergeCell ref="AF156:AI156"/>
    <mergeCell ref="AJ156:AS156"/>
    <mergeCell ref="AU156:AX156"/>
    <mergeCell ref="AY156:BH156"/>
    <mergeCell ref="B155:E155"/>
    <mergeCell ref="F155:O155"/>
    <mergeCell ref="Q155:T155"/>
    <mergeCell ref="U155:AD155"/>
    <mergeCell ref="AF155:AI155"/>
    <mergeCell ref="AJ155:AS155"/>
    <mergeCell ref="AU153:AX153"/>
    <mergeCell ref="AY153:BH153"/>
    <mergeCell ref="B154:E154"/>
    <mergeCell ref="F154:O154"/>
    <mergeCell ref="Q154:T154"/>
    <mergeCell ref="U154:AD154"/>
    <mergeCell ref="AF154:AI154"/>
    <mergeCell ref="AJ154:AS154"/>
    <mergeCell ref="AU154:AX154"/>
    <mergeCell ref="AY154:BH154"/>
    <mergeCell ref="B170:O171"/>
    <mergeCell ref="B175:O175"/>
    <mergeCell ref="Q175:AD175"/>
    <mergeCell ref="AF175:AS175"/>
    <mergeCell ref="AU175:BH175"/>
    <mergeCell ref="B176:O177"/>
    <mergeCell ref="Q176:AD177"/>
    <mergeCell ref="AF176:AS177"/>
    <mergeCell ref="AU176:BH177"/>
    <mergeCell ref="B157:O165"/>
    <mergeCell ref="Q157:AD165"/>
    <mergeCell ref="AF157:AS165"/>
    <mergeCell ref="AU157:BH165"/>
    <mergeCell ref="B166:O167"/>
    <mergeCell ref="Q166:AD167"/>
    <mergeCell ref="AF166:AS167"/>
    <mergeCell ref="AU166:BH167"/>
    <mergeCell ref="BC178:BD178"/>
    <mergeCell ref="BE178:BF178"/>
    <mergeCell ref="U178:V178"/>
    <mergeCell ref="W178:X178"/>
    <mergeCell ref="Y178:Z178"/>
    <mergeCell ref="AA178:AB178"/>
    <mergeCell ref="AC178:AD178"/>
    <mergeCell ref="AF178:AG178"/>
    <mergeCell ref="AH178:AI178"/>
    <mergeCell ref="AJ178:AK178"/>
    <mergeCell ref="AL178:AM178"/>
    <mergeCell ref="B178:C178"/>
    <mergeCell ref="D178:E178"/>
    <mergeCell ref="F178:G178"/>
    <mergeCell ref="H178:I178"/>
    <mergeCell ref="J178:K178"/>
    <mergeCell ref="L178:M178"/>
    <mergeCell ref="N178:O178"/>
    <mergeCell ref="Q178:R178"/>
    <mergeCell ref="S178:T178"/>
    <mergeCell ref="AN180:AO180"/>
    <mergeCell ref="BG178:BH178"/>
    <mergeCell ref="B179:C179"/>
    <mergeCell ref="D179:E179"/>
    <mergeCell ref="F179:G179"/>
    <mergeCell ref="H179:I179"/>
    <mergeCell ref="J179:K179"/>
    <mergeCell ref="L179:M179"/>
    <mergeCell ref="N179:O179"/>
    <mergeCell ref="Q179:R179"/>
    <mergeCell ref="S179:T179"/>
    <mergeCell ref="U179:V179"/>
    <mergeCell ref="W179:X179"/>
    <mergeCell ref="Y179:Z179"/>
    <mergeCell ref="AA179:AB179"/>
    <mergeCell ref="AC179:AD179"/>
    <mergeCell ref="AF179:AG179"/>
    <mergeCell ref="AH179:AI179"/>
    <mergeCell ref="AJ179:AK179"/>
    <mergeCell ref="AL179:AM179"/>
    <mergeCell ref="AN179:AO179"/>
    <mergeCell ref="AP179:AQ179"/>
    <mergeCell ref="AR179:AS179"/>
    <mergeCell ref="AU179:AV179"/>
    <mergeCell ref="AW179:AX179"/>
    <mergeCell ref="AN178:AO178"/>
    <mergeCell ref="AP178:AQ178"/>
    <mergeCell ref="AR178:AS178"/>
    <mergeCell ref="AU178:AV178"/>
    <mergeCell ref="AW178:AX178"/>
    <mergeCell ref="AY178:AZ178"/>
    <mergeCell ref="BA178:BB178"/>
    <mergeCell ref="AP180:AQ180"/>
    <mergeCell ref="AR180:AS180"/>
    <mergeCell ref="AU180:AV180"/>
    <mergeCell ref="AW180:AX180"/>
    <mergeCell ref="AY180:AZ180"/>
    <mergeCell ref="BA180:BB180"/>
    <mergeCell ref="BC180:BD180"/>
    <mergeCell ref="BE180:BF180"/>
    <mergeCell ref="BG180:BH180"/>
    <mergeCell ref="AY179:AZ179"/>
    <mergeCell ref="BA179:BB179"/>
    <mergeCell ref="BC179:BD179"/>
    <mergeCell ref="BE179:BF179"/>
    <mergeCell ref="BG179:BH179"/>
    <mergeCell ref="B180:C180"/>
    <mergeCell ref="D180:E180"/>
    <mergeCell ref="F180:G180"/>
    <mergeCell ref="H180:I180"/>
    <mergeCell ref="J180:K180"/>
    <mergeCell ref="L180:M180"/>
    <mergeCell ref="N180:O180"/>
    <mergeCell ref="Q180:R180"/>
    <mergeCell ref="S180:T180"/>
    <mergeCell ref="U180:V180"/>
    <mergeCell ref="W180:X180"/>
    <mergeCell ref="Y180:Z180"/>
    <mergeCell ref="AA180:AB180"/>
    <mergeCell ref="AC180:AD180"/>
    <mergeCell ref="AF180:AG180"/>
    <mergeCell ref="AH180:AI180"/>
    <mergeCell ref="AJ180:AK180"/>
    <mergeCell ref="AL180:AM180"/>
    <mergeCell ref="BC181:BD181"/>
    <mergeCell ref="BE181:BF181"/>
    <mergeCell ref="U181:V181"/>
    <mergeCell ref="W181:X181"/>
    <mergeCell ref="Y181:Z181"/>
    <mergeCell ref="AA181:AB181"/>
    <mergeCell ref="AC181:AD181"/>
    <mergeCell ref="AF181:AG181"/>
    <mergeCell ref="AH181:AI181"/>
    <mergeCell ref="AJ181:AK181"/>
    <mergeCell ref="AL181:AM181"/>
    <mergeCell ref="B181:C181"/>
    <mergeCell ref="D181:E181"/>
    <mergeCell ref="F181:G181"/>
    <mergeCell ref="H181:I181"/>
    <mergeCell ref="J181:K181"/>
    <mergeCell ref="L181:M181"/>
    <mergeCell ref="N181:O181"/>
    <mergeCell ref="Q181:R181"/>
    <mergeCell ref="S181:T181"/>
    <mergeCell ref="B183:E183"/>
    <mergeCell ref="F183:O183"/>
    <mergeCell ref="Q183:T183"/>
    <mergeCell ref="U183:AD183"/>
    <mergeCell ref="AF183:AI183"/>
    <mergeCell ref="AJ183:AS183"/>
    <mergeCell ref="AU183:AX183"/>
    <mergeCell ref="AY183:BH183"/>
    <mergeCell ref="B184:E184"/>
    <mergeCell ref="F184:O184"/>
    <mergeCell ref="Q184:T184"/>
    <mergeCell ref="U184:AD184"/>
    <mergeCell ref="AF184:AI184"/>
    <mergeCell ref="AJ184:AS184"/>
    <mergeCell ref="AU184:AX184"/>
    <mergeCell ref="AY184:BH184"/>
    <mergeCell ref="BG181:BH181"/>
    <mergeCell ref="B182:E182"/>
    <mergeCell ref="F182:O182"/>
    <mergeCell ref="Q182:T182"/>
    <mergeCell ref="U182:AD182"/>
    <mergeCell ref="AF182:AI182"/>
    <mergeCell ref="AJ182:AS182"/>
    <mergeCell ref="AU182:AX182"/>
    <mergeCell ref="AY182:BH182"/>
    <mergeCell ref="AN181:AO181"/>
    <mergeCell ref="AP181:AQ181"/>
    <mergeCell ref="AR181:AS181"/>
    <mergeCell ref="AU181:AV181"/>
    <mergeCell ref="AW181:AX181"/>
    <mergeCell ref="AY181:AZ181"/>
    <mergeCell ref="BA181:BB181"/>
    <mergeCell ref="B195:O196"/>
    <mergeCell ref="Q195:AD196"/>
    <mergeCell ref="AF195:AS196"/>
    <mergeCell ref="AU195:BH196"/>
    <mergeCell ref="B199:O200"/>
    <mergeCell ref="B204:O204"/>
    <mergeCell ref="Q204:AD204"/>
    <mergeCell ref="AF204:AS204"/>
    <mergeCell ref="AU204:BH204"/>
    <mergeCell ref="B185:E185"/>
    <mergeCell ref="F185:O185"/>
    <mergeCell ref="Q185:T185"/>
    <mergeCell ref="U185:AD185"/>
    <mergeCell ref="AF185:AI185"/>
    <mergeCell ref="AJ185:AS185"/>
    <mergeCell ref="AU185:AX185"/>
    <mergeCell ref="AY185:BH185"/>
    <mergeCell ref="B186:O194"/>
    <mergeCell ref="Q186:AD194"/>
    <mergeCell ref="AF186:AS194"/>
    <mergeCell ref="AU186:BH194"/>
    <mergeCell ref="B205:O206"/>
    <mergeCell ref="Q205:AD206"/>
    <mergeCell ref="AF205:AS206"/>
    <mergeCell ref="AU205:BH206"/>
    <mergeCell ref="B207:C207"/>
    <mergeCell ref="D207:E207"/>
    <mergeCell ref="F207:G207"/>
    <mergeCell ref="H207:I207"/>
    <mergeCell ref="J207:K207"/>
    <mergeCell ref="L207:M207"/>
    <mergeCell ref="N207:O207"/>
    <mergeCell ref="Q207:R207"/>
    <mergeCell ref="S207:T207"/>
    <mergeCell ref="U207:V207"/>
    <mergeCell ref="W207:X207"/>
    <mergeCell ref="Y207:Z207"/>
    <mergeCell ref="AA207:AB207"/>
    <mergeCell ref="AC207:AD207"/>
    <mergeCell ref="AF207:AG207"/>
    <mergeCell ref="AH207:AI207"/>
    <mergeCell ref="AJ207:AK207"/>
    <mergeCell ref="AL207:AM207"/>
    <mergeCell ref="AN207:AO207"/>
    <mergeCell ref="AP207:AQ207"/>
    <mergeCell ref="BA208:BB208"/>
    <mergeCell ref="AR207:AS207"/>
    <mergeCell ref="AU207:AV207"/>
    <mergeCell ref="AW207:AX207"/>
    <mergeCell ref="AY207:AZ207"/>
    <mergeCell ref="BA207:BB207"/>
    <mergeCell ref="BC207:BD207"/>
    <mergeCell ref="BE207:BF207"/>
    <mergeCell ref="BG207:BH207"/>
    <mergeCell ref="B208:C208"/>
    <mergeCell ref="D208:E208"/>
    <mergeCell ref="F208:G208"/>
    <mergeCell ref="H208:I208"/>
    <mergeCell ref="J208:K208"/>
    <mergeCell ref="L208:M208"/>
    <mergeCell ref="N208:O208"/>
    <mergeCell ref="Q208:R208"/>
    <mergeCell ref="S208:T208"/>
    <mergeCell ref="U208:V208"/>
    <mergeCell ref="W208:X208"/>
    <mergeCell ref="Y208:Z208"/>
    <mergeCell ref="AA208:AB208"/>
    <mergeCell ref="AC208:AD208"/>
    <mergeCell ref="AF208:AG208"/>
    <mergeCell ref="AH208:AI208"/>
    <mergeCell ref="BC208:BD208"/>
    <mergeCell ref="BE208:BF208"/>
    <mergeCell ref="BG208:BH208"/>
    <mergeCell ref="B209:C209"/>
    <mergeCell ref="D209:E209"/>
    <mergeCell ref="F209:G209"/>
    <mergeCell ref="H209:I209"/>
    <mergeCell ref="J209:K209"/>
    <mergeCell ref="L209:M209"/>
    <mergeCell ref="N209:O209"/>
    <mergeCell ref="Q209:R209"/>
    <mergeCell ref="S209:T209"/>
    <mergeCell ref="U209:V209"/>
    <mergeCell ref="W209:X209"/>
    <mergeCell ref="Y209:Z209"/>
    <mergeCell ref="AA209:AB209"/>
    <mergeCell ref="AC209:AD209"/>
    <mergeCell ref="AF209:AG209"/>
    <mergeCell ref="AH209:AI209"/>
    <mergeCell ref="AJ209:AK209"/>
    <mergeCell ref="AL209:AM209"/>
    <mergeCell ref="AN209:AO209"/>
    <mergeCell ref="AP209:AQ209"/>
    <mergeCell ref="AR209:AS209"/>
    <mergeCell ref="AJ208:AK208"/>
    <mergeCell ref="AL208:AM208"/>
    <mergeCell ref="AN208:AO208"/>
    <mergeCell ref="AP208:AQ208"/>
    <mergeCell ref="AR208:AS208"/>
    <mergeCell ref="AU208:AV208"/>
    <mergeCell ref="AW208:AX208"/>
    <mergeCell ref="AY208:AZ208"/>
    <mergeCell ref="AY210:AZ210"/>
    <mergeCell ref="BA210:BB210"/>
    <mergeCell ref="BC210:BD210"/>
    <mergeCell ref="AU209:AV209"/>
    <mergeCell ref="AW209:AX209"/>
    <mergeCell ref="AY209:AZ209"/>
    <mergeCell ref="BA209:BB209"/>
    <mergeCell ref="BC209:BD209"/>
    <mergeCell ref="BE209:BF209"/>
    <mergeCell ref="BG209:BH209"/>
    <mergeCell ref="B210:C210"/>
    <mergeCell ref="D210:E210"/>
    <mergeCell ref="F210:G210"/>
    <mergeCell ref="H210:I210"/>
    <mergeCell ref="J210:K210"/>
    <mergeCell ref="L210:M210"/>
    <mergeCell ref="N210:O210"/>
    <mergeCell ref="Q210:R210"/>
    <mergeCell ref="S210:T210"/>
    <mergeCell ref="U210:V210"/>
    <mergeCell ref="W210:X210"/>
    <mergeCell ref="Y210:Z210"/>
    <mergeCell ref="AA210:AB210"/>
    <mergeCell ref="AC210:AD210"/>
    <mergeCell ref="AF210:AG210"/>
    <mergeCell ref="AH210:AI210"/>
    <mergeCell ref="AJ210:AK210"/>
    <mergeCell ref="B212:E212"/>
    <mergeCell ref="F212:O212"/>
    <mergeCell ref="Q212:T212"/>
    <mergeCell ref="U212:AD212"/>
    <mergeCell ref="AF212:AI212"/>
    <mergeCell ref="AJ212:AS212"/>
    <mergeCell ref="AU212:AX212"/>
    <mergeCell ref="AY212:BH212"/>
    <mergeCell ref="B213:E213"/>
    <mergeCell ref="F213:O213"/>
    <mergeCell ref="Q213:T213"/>
    <mergeCell ref="U213:AD213"/>
    <mergeCell ref="AF213:AI213"/>
    <mergeCell ref="AJ213:AS213"/>
    <mergeCell ref="AU213:AX213"/>
    <mergeCell ref="AY213:BH213"/>
    <mergeCell ref="BE210:BF210"/>
    <mergeCell ref="BG210:BH210"/>
    <mergeCell ref="B211:E211"/>
    <mergeCell ref="F211:O211"/>
    <mergeCell ref="Q211:T211"/>
    <mergeCell ref="U211:AD211"/>
    <mergeCell ref="AF211:AI211"/>
    <mergeCell ref="AJ211:AS211"/>
    <mergeCell ref="AU211:AX211"/>
    <mergeCell ref="AY211:BH211"/>
    <mergeCell ref="AL210:AM210"/>
    <mergeCell ref="AN210:AO210"/>
    <mergeCell ref="AP210:AQ210"/>
    <mergeCell ref="AR210:AS210"/>
    <mergeCell ref="AU210:AV210"/>
    <mergeCell ref="AW210:AX210"/>
    <mergeCell ref="B224:O225"/>
    <mergeCell ref="Q224:AD225"/>
    <mergeCell ref="AF224:AS225"/>
    <mergeCell ref="AU224:BH225"/>
    <mergeCell ref="B228:O229"/>
    <mergeCell ref="B233:O233"/>
    <mergeCell ref="Q233:AD233"/>
    <mergeCell ref="AF233:AS233"/>
    <mergeCell ref="AU233:BH233"/>
    <mergeCell ref="B214:E214"/>
    <mergeCell ref="F214:O214"/>
    <mergeCell ref="Q214:T214"/>
    <mergeCell ref="U214:AD214"/>
    <mergeCell ref="AF214:AI214"/>
    <mergeCell ref="AJ214:AS214"/>
    <mergeCell ref="AU214:AX214"/>
    <mergeCell ref="AY214:BH214"/>
    <mergeCell ref="B215:O223"/>
    <mergeCell ref="Q215:AD223"/>
    <mergeCell ref="AF215:AS223"/>
    <mergeCell ref="AU215:BH223"/>
    <mergeCell ref="B234:O235"/>
    <mergeCell ref="Q234:AD235"/>
    <mergeCell ref="AF234:AS235"/>
    <mergeCell ref="AU234:BH235"/>
    <mergeCell ref="B236:C236"/>
    <mergeCell ref="D236:E236"/>
    <mergeCell ref="F236:G236"/>
    <mergeCell ref="H236:I236"/>
    <mergeCell ref="J236:K236"/>
    <mergeCell ref="L236:M236"/>
    <mergeCell ref="N236:O236"/>
    <mergeCell ref="Q236:R236"/>
    <mergeCell ref="S236:T236"/>
    <mergeCell ref="U236:V236"/>
    <mergeCell ref="W236:X236"/>
    <mergeCell ref="Y236:Z236"/>
    <mergeCell ref="AA236:AB236"/>
    <mergeCell ref="AC236:AD236"/>
    <mergeCell ref="AF236:AG236"/>
    <mergeCell ref="AH236:AI236"/>
    <mergeCell ref="AJ236:AK236"/>
    <mergeCell ref="AL236:AM236"/>
    <mergeCell ref="AN236:AO236"/>
    <mergeCell ref="AP236:AQ236"/>
    <mergeCell ref="BA237:BB237"/>
    <mergeCell ref="AR236:AS236"/>
    <mergeCell ref="AU236:AV236"/>
    <mergeCell ref="AW236:AX236"/>
    <mergeCell ref="AY236:AZ236"/>
    <mergeCell ref="BA236:BB236"/>
    <mergeCell ref="BC236:BD236"/>
    <mergeCell ref="BE236:BF236"/>
    <mergeCell ref="BG236:BH236"/>
    <mergeCell ref="B237:C237"/>
    <mergeCell ref="D237:E237"/>
    <mergeCell ref="F237:G237"/>
    <mergeCell ref="H237:I237"/>
    <mergeCell ref="J237:K237"/>
    <mergeCell ref="L237:M237"/>
    <mergeCell ref="N237:O237"/>
    <mergeCell ref="Q237:R237"/>
    <mergeCell ref="S237:T237"/>
    <mergeCell ref="U237:V237"/>
    <mergeCell ref="W237:X237"/>
    <mergeCell ref="Y237:Z237"/>
    <mergeCell ref="AA237:AB237"/>
    <mergeCell ref="AC237:AD237"/>
    <mergeCell ref="AF237:AG237"/>
    <mergeCell ref="AH237:AI237"/>
    <mergeCell ref="BC237:BD237"/>
    <mergeCell ref="BE237:BF237"/>
    <mergeCell ref="BG237:BH237"/>
    <mergeCell ref="B238:C238"/>
    <mergeCell ref="D238:E238"/>
    <mergeCell ref="F238:G238"/>
    <mergeCell ref="H238:I238"/>
    <mergeCell ref="J238:K238"/>
    <mergeCell ref="L238:M238"/>
    <mergeCell ref="N238:O238"/>
    <mergeCell ref="Q238:R238"/>
    <mergeCell ref="S238:T238"/>
    <mergeCell ref="U238:V238"/>
    <mergeCell ref="W238:X238"/>
    <mergeCell ref="Y238:Z238"/>
    <mergeCell ref="AA238:AB238"/>
    <mergeCell ref="AC238:AD238"/>
    <mergeCell ref="AF238:AG238"/>
    <mergeCell ref="AH238:AI238"/>
    <mergeCell ref="AJ238:AK238"/>
    <mergeCell ref="AL238:AM238"/>
    <mergeCell ref="AN238:AO238"/>
    <mergeCell ref="AP238:AQ238"/>
    <mergeCell ref="AR238:AS238"/>
    <mergeCell ref="AJ237:AK237"/>
    <mergeCell ref="AL237:AM237"/>
    <mergeCell ref="AN237:AO237"/>
    <mergeCell ref="AP237:AQ237"/>
    <mergeCell ref="AR237:AS237"/>
    <mergeCell ref="AU237:AV237"/>
    <mergeCell ref="AW237:AX237"/>
    <mergeCell ref="AY237:AZ237"/>
    <mergeCell ref="AY239:AZ239"/>
    <mergeCell ref="BA239:BB239"/>
    <mergeCell ref="BC239:BD239"/>
    <mergeCell ref="AU238:AV238"/>
    <mergeCell ref="AW238:AX238"/>
    <mergeCell ref="AY238:AZ238"/>
    <mergeCell ref="BA238:BB238"/>
    <mergeCell ref="BC238:BD238"/>
    <mergeCell ref="BE238:BF238"/>
    <mergeCell ref="BG238:BH238"/>
    <mergeCell ref="B239:C239"/>
    <mergeCell ref="D239:E239"/>
    <mergeCell ref="F239:G239"/>
    <mergeCell ref="H239:I239"/>
    <mergeCell ref="J239:K239"/>
    <mergeCell ref="L239:M239"/>
    <mergeCell ref="N239:O239"/>
    <mergeCell ref="Q239:R239"/>
    <mergeCell ref="S239:T239"/>
    <mergeCell ref="U239:V239"/>
    <mergeCell ref="W239:X239"/>
    <mergeCell ref="Y239:Z239"/>
    <mergeCell ref="AA239:AB239"/>
    <mergeCell ref="AC239:AD239"/>
    <mergeCell ref="AF239:AG239"/>
    <mergeCell ref="AH239:AI239"/>
    <mergeCell ref="AJ239:AK239"/>
    <mergeCell ref="B241:E241"/>
    <mergeCell ref="F241:O241"/>
    <mergeCell ref="Q241:T241"/>
    <mergeCell ref="U241:AD241"/>
    <mergeCell ref="AF241:AI241"/>
    <mergeCell ref="AJ241:AS241"/>
    <mergeCell ref="AU241:AX241"/>
    <mergeCell ref="AY241:BH241"/>
    <mergeCell ref="B242:E242"/>
    <mergeCell ref="F242:O242"/>
    <mergeCell ref="Q242:T242"/>
    <mergeCell ref="U242:AD242"/>
    <mergeCell ref="AF242:AI242"/>
    <mergeCell ref="AJ242:AS242"/>
    <mergeCell ref="AU242:AX242"/>
    <mergeCell ref="AY242:BH242"/>
    <mergeCell ref="BE239:BF239"/>
    <mergeCell ref="BG239:BH239"/>
    <mergeCell ref="B240:E240"/>
    <mergeCell ref="F240:O240"/>
    <mergeCell ref="Q240:T240"/>
    <mergeCell ref="U240:AD240"/>
    <mergeCell ref="AF240:AI240"/>
    <mergeCell ref="AJ240:AS240"/>
    <mergeCell ref="AU240:AX240"/>
    <mergeCell ref="AY240:BH240"/>
    <mergeCell ref="AL239:AM239"/>
    <mergeCell ref="AN239:AO239"/>
    <mergeCell ref="AP239:AQ239"/>
    <mergeCell ref="AR239:AS239"/>
    <mergeCell ref="AU239:AV239"/>
    <mergeCell ref="AW239:AX239"/>
    <mergeCell ref="B253:O254"/>
    <mergeCell ref="Q253:AD254"/>
    <mergeCell ref="AF253:AS254"/>
    <mergeCell ref="AU253:BH254"/>
    <mergeCell ref="B257:O258"/>
    <mergeCell ref="B262:O262"/>
    <mergeCell ref="Q262:AD262"/>
    <mergeCell ref="AF262:AS262"/>
    <mergeCell ref="AU262:BH262"/>
    <mergeCell ref="B243:E243"/>
    <mergeCell ref="F243:O243"/>
    <mergeCell ref="Q243:T243"/>
    <mergeCell ref="U243:AD243"/>
    <mergeCell ref="AF243:AI243"/>
    <mergeCell ref="AJ243:AS243"/>
    <mergeCell ref="AU243:AX243"/>
    <mergeCell ref="AY243:BH243"/>
    <mergeCell ref="B244:O252"/>
    <mergeCell ref="Q244:AD252"/>
    <mergeCell ref="AF244:AS252"/>
    <mergeCell ref="AU244:BH252"/>
    <mergeCell ref="B263:O264"/>
    <mergeCell ref="Q263:AD264"/>
    <mergeCell ref="AF263:AS264"/>
    <mergeCell ref="AU263:BH264"/>
    <mergeCell ref="B265:C265"/>
    <mergeCell ref="D265:E265"/>
    <mergeCell ref="F265:G265"/>
    <mergeCell ref="H265:I265"/>
    <mergeCell ref="J265:K265"/>
    <mergeCell ref="L265:M265"/>
    <mergeCell ref="N265:O265"/>
    <mergeCell ref="Q265:R265"/>
    <mergeCell ref="S265:T265"/>
    <mergeCell ref="U265:V265"/>
    <mergeCell ref="W265:X265"/>
    <mergeCell ref="Y265:Z265"/>
    <mergeCell ref="AA265:AB265"/>
    <mergeCell ref="AC265:AD265"/>
    <mergeCell ref="AF265:AG265"/>
    <mergeCell ref="AH265:AI265"/>
    <mergeCell ref="AJ265:AK265"/>
    <mergeCell ref="AL265:AM265"/>
    <mergeCell ref="AN265:AO265"/>
    <mergeCell ref="AP265:AQ265"/>
    <mergeCell ref="BA266:BB266"/>
    <mergeCell ref="AR265:AS265"/>
    <mergeCell ref="AU265:AV265"/>
    <mergeCell ref="AW265:AX265"/>
    <mergeCell ref="AY265:AZ265"/>
    <mergeCell ref="BA265:BB265"/>
    <mergeCell ref="BC265:BD265"/>
    <mergeCell ref="BE265:BF265"/>
    <mergeCell ref="BG265:BH265"/>
    <mergeCell ref="B266:C266"/>
    <mergeCell ref="D266:E266"/>
    <mergeCell ref="F266:G266"/>
    <mergeCell ref="H266:I266"/>
    <mergeCell ref="J266:K266"/>
    <mergeCell ref="L266:M266"/>
    <mergeCell ref="N266:O266"/>
    <mergeCell ref="Q266:R266"/>
    <mergeCell ref="S266:T266"/>
    <mergeCell ref="U266:V266"/>
    <mergeCell ref="W266:X266"/>
    <mergeCell ref="Y266:Z266"/>
    <mergeCell ref="AA266:AB266"/>
    <mergeCell ref="AC266:AD266"/>
    <mergeCell ref="AF266:AG266"/>
    <mergeCell ref="AH266:AI266"/>
    <mergeCell ref="BC266:BD266"/>
    <mergeCell ref="BE266:BF266"/>
    <mergeCell ref="BG266:BH266"/>
    <mergeCell ref="B267:C267"/>
    <mergeCell ref="D267:E267"/>
    <mergeCell ref="F267:G267"/>
    <mergeCell ref="H267:I267"/>
    <mergeCell ref="J267:K267"/>
    <mergeCell ref="L267:M267"/>
    <mergeCell ref="N267:O267"/>
    <mergeCell ref="Q267:R267"/>
    <mergeCell ref="S267:T267"/>
    <mergeCell ref="U267:V267"/>
    <mergeCell ref="W267:X267"/>
    <mergeCell ref="Y267:Z267"/>
    <mergeCell ref="AA267:AB267"/>
    <mergeCell ref="AC267:AD267"/>
    <mergeCell ref="AF267:AG267"/>
    <mergeCell ref="AH267:AI267"/>
    <mergeCell ref="AJ267:AK267"/>
    <mergeCell ref="AL267:AM267"/>
    <mergeCell ref="AN267:AO267"/>
    <mergeCell ref="AP267:AQ267"/>
    <mergeCell ref="AR267:AS267"/>
    <mergeCell ref="AJ266:AK266"/>
    <mergeCell ref="AL266:AM266"/>
    <mergeCell ref="AN266:AO266"/>
    <mergeCell ref="AP266:AQ266"/>
    <mergeCell ref="AR266:AS266"/>
    <mergeCell ref="AU266:AV266"/>
    <mergeCell ref="AW266:AX266"/>
    <mergeCell ref="AY266:AZ266"/>
    <mergeCell ref="AY268:AZ268"/>
    <mergeCell ref="BA268:BB268"/>
    <mergeCell ref="BC268:BD268"/>
    <mergeCell ref="AU267:AV267"/>
    <mergeCell ref="AW267:AX267"/>
    <mergeCell ref="AY267:AZ267"/>
    <mergeCell ref="BA267:BB267"/>
    <mergeCell ref="BC267:BD267"/>
    <mergeCell ref="BE267:BF267"/>
    <mergeCell ref="BG267:BH267"/>
    <mergeCell ref="B268:C268"/>
    <mergeCell ref="D268:E268"/>
    <mergeCell ref="F268:G268"/>
    <mergeCell ref="H268:I268"/>
    <mergeCell ref="J268:K268"/>
    <mergeCell ref="L268:M268"/>
    <mergeCell ref="N268:O268"/>
    <mergeCell ref="Q268:R268"/>
    <mergeCell ref="S268:T268"/>
    <mergeCell ref="U268:V268"/>
    <mergeCell ref="W268:X268"/>
    <mergeCell ref="Y268:Z268"/>
    <mergeCell ref="AA268:AB268"/>
    <mergeCell ref="AC268:AD268"/>
    <mergeCell ref="AF268:AG268"/>
    <mergeCell ref="AH268:AI268"/>
    <mergeCell ref="AJ268:AK268"/>
    <mergeCell ref="B270:E270"/>
    <mergeCell ref="F270:O270"/>
    <mergeCell ref="Q270:T270"/>
    <mergeCell ref="U270:AD270"/>
    <mergeCell ref="AF270:AI270"/>
    <mergeCell ref="AJ270:AS270"/>
    <mergeCell ref="AU270:AX270"/>
    <mergeCell ref="AY270:BH270"/>
    <mergeCell ref="B271:E271"/>
    <mergeCell ref="F271:O271"/>
    <mergeCell ref="Q271:T271"/>
    <mergeCell ref="U271:AD271"/>
    <mergeCell ref="AF271:AI271"/>
    <mergeCell ref="AJ271:AS271"/>
    <mergeCell ref="AU271:AX271"/>
    <mergeCell ref="AY271:BH271"/>
    <mergeCell ref="BE268:BF268"/>
    <mergeCell ref="BG268:BH268"/>
    <mergeCell ref="B269:E269"/>
    <mergeCell ref="F269:O269"/>
    <mergeCell ref="Q269:T269"/>
    <mergeCell ref="U269:AD269"/>
    <mergeCell ref="AF269:AI269"/>
    <mergeCell ref="AJ269:AS269"/>
    <mergeCell ref="AU269:AX269"/>
    <mergeCell ref="AY269:BH269"/>
    <mergeCell ref="AL268:AM268"/>
    <mergeCell ref="AN268:AO268"/>
    <mergeCell ref="AP268:AQ268"/>
    <mergeCell ref="AR268:AS268"/>
    <mergeCell ref="AU268:AV268"/>
    <mergeCell ref="AW268:AX268"/>
    <mergeCell ref="B282:O283"/>
    <mergeCell ref="Q282:AD283"/>
    <mergeCell ref="AF282:AS283"/>
    <mergeCell ref="AU282:BH283"/>
    <mergeCell ref="B286:O287"/>
    <mergeCell ref="B291:O291"/>
    <mergeCell ref="Q291:AD291"/>
    <mergeCell ref="AF291:AS291"/>
    <mergeCell ref="AU291:BH291"/>
    <mergeCell ref="B272:E272"/>
    <mergeCell ref="F272:O272"/>
    <mergeCell ref="Q272:T272"/>
    <mergeCell ref="U272:AD272"/>
    <mergeCell ref="AF272:AI272"/>
    <mergeCell ref="AJ272:AS272"/>
    <mergeCell ref="AU272:AX272"/>
    <mergeCell ref="AY272:BH272"/>
    <mergeCell ref="B273:O281"/>
    <mergeCell ref="Q273:AD281"/>
    <mergeCell ref="AF273:AS281"/>
    <mergeCell ref="AU273:BH281"/>
    <mergeCell ref="B292:O293"/>
    <mergeCell ref="Q292:AD293"/>
    <mergeCell ref="AF292:AS293"/>
    <mergeCell ref="AU292:BH293"/>
    <mergeCell ref="B294:C294"/>
    <mergeCell ref="D294:E294"/>
    <mergeCell ref="F294:G294"/>
    <mergeCell ref="H294:I294"/>
    <mergeCell ref="J294:K294"/>
    <mergeCell ref="L294:M294"/>
    <mergeCell ref="N294:O294"/>
    <mergeCell ref="Q294:R294"/>
    <mergeCell ref="S294:T294"/>
    <mergeCell ref="U294:V294"/>
    <mergeCell ref="W294:X294"/>
    <mergeCell ref="Y294:Z294"/>
    <mergeCell ref="AA294:AB294"/>
    <mergeCell ref="AC294:AD294"/>
    <mergeCell ref="AF294:AG294"/>
    <mergeCell ref="AH294:AI294"/>
    <mergeCell ref="AJ294:AK294"/>
    <mergeCell ref="AL294:AM294"/>
    <mergeCell ref="AN294:AO294"/>
    <mergeCell ref="AP294:AQ294"/>
    <mergeCell ref="BA295:BB295"/>
    <mergeCell ref="AR294:AS294"/>
    <mergeCell ref="AU294:AV294"/>
    <mergeCell ref="AW294:AX294"/>
    <mergeCell ref="AY294:AZ294"/>
    <mergeCell ref="BA294:BB294"/>
    <mergeCell ref="BC294:BD294"/>
    <mergeCell ref="BE294:BF294"/>
    <mergeCell ref="BG294:BH294"/>
    <mergeCell ref="B295:C295"/>
    <mergeCell ref="D295:E295"/>
    <mergeCell ref="F295:G295"/>
    <mergeCell ref="H295:I295"/>
    <mergeCell ref="J295:K295"/>
    <mergeCell ref="L295:M295"/>
    <mergeCell ref="N295:O295"/>
    <mergeCell ref="Q295:R295"/>
    <mergeCell ref="S295:T295"/>
    <mergeCell ref="U295:V295"/>
    <mergeCell ref="W295:X295"/>
    <mergeCell ref="Y295:Z295"/>
    <mergeCell ref="AA295:AB295"/>
    <mergeCell ref="AC295:AD295"/>
    <mergeCell ref="AF295:AG295"/>
    <mergeCell ref="AH295:AI295"/>
    <mergeCell ref="BC295:BD295"/>
    <mergeCell ref="BE295:BF295"/>
    <mergeCell ref="BG295:BH295"/>
    <mergeCell ref="B296:C296"/>
    <mergeCell ref="D296:E296"/>
    <mergeCell ref="F296:G296"/>
    <mergeCell ref="H296:I296"/>
    <mergeCell ref="J296:K296"/>
    <mergeCell ref="L296:M296"/>
    <mergeCell ref="N296:O296"/>
    <mergeCell ref="Q296:R296"/>
    <mergeCell ref="S296:T296"/>
    <mergeCell ref="U296:V296"/>
    <mergeCell ref="W296:X296"/>
    <mergeCell ref="Y296:Z296"/>
    <mergeCell ref="AA296:AB296"/>
    <mergeCell ref="AC296:AD296"/>
    <mergeCell ref="AF296:AG296"/>
    <mergeCell ref="AH296:AI296"/>
    <mergeCell ref="AJ296:AK296"/>
    <mergeCell ref="AL296:AM296"/>
    <mergeCell ref="AN296:AO296"/>
    <mergeCell ref="AP296:AQ296"/>
    <mergeCell ref="AR296:AS296"/>
    <mergeCell ref="AJ295:AK295"/>
    <mergeCell ref="AL295:AM295"/>
    <mergeCell ref="AN295:AO295"/>
    <mergeCell ref="AP295:AQ295"/>
    <mergeCell ref="AR295:AS295"/>
    <mergeCell ref="AU295:AV295"/>
    <mergeCell ref="AW295:AX295"/>
    <mergeCell ref="AY295:AZ295"/>
    <mergeCell ref="AY297:AZ297"/>
    <mergeCell ref="BA297:BB297"/>
    <mergeCell ref="BC297:BD297"/>
    <mergeCell ref="AU296:AV296"/>
    <mergeCell ref="AW296:AX296"/>
    <mergeCell ref="AY296:AZ296"/>
    <mergeCell ref="BA296:BB296"/>
    <mergeCell ref="BC296:BD296"/>
    <mergeCell ref="BE296:BF296"/>
    <mergeCell ref="BG296:BH296"/>
    <mergeCell ref="B297:C297"/>
    <mergeCell ref="D297:E297"/>
    <mergeCell ref="F297:G297"/>
    <mergeCell ref="H297:I297"/>
    <mergeCell ref="J297:K297"/>
    <mergeCell ref="L297:M297"/>
    <mergeCell ref="N297:O297"/>
    <mergeCell ref="Q297:R297"/>
    <mergeCell ref="S297:T297"/>
    <mergeCell ref="U297:V297"/>
    <mergeCell ref="W297:X297"/>
    <mergeCell ref="Y297:Z297"/>
    <mergeCell ref="AA297:AB297"/>
    <mergeCell ref="AC297:AD297"/>
    <mergeCell ref="AF297:AG297"/>
    <mergeCell ref="AH297:AI297"/>
    <mergeCell ref="AJ297:AK297"/>
    <mergeCell ref="B299:E299"/>
    <mergeCell ref="F299:O299"/>
    <mergeCell ref="Q299:T299"/>
    <mergeCell ref="U299:AD299"/>
    <mergeCell ref="AF299:AI299"/>
    <mergeCell ref="AJ299:AS299"/>
    <mergeCell ref="AU299:AX299"/>
    <mergeCell ref="AY299:BH299"/>
    <mergeCell ref="B300:E300"/>
    <mergeCell ref="F300:O300"/>
    <mergeCell ref="Q300:T300"/>
    <mergeCell ref="U300:AD300"/>
    <mergeCell ref="AF300:AI300"/>
    <mergeCell ref="AJ300:AS300"/>
    <mergeCell ref="AU300:AX300"/>
    <mergeCell ref="AY300:BH300"/>
    <mergeCell ref="BE297:BF297"/>
    <mergeCell ref="BG297:BH297"/>
    <mergeCell ref="B298:E298"/>
    <mergeCell ref="F298:O298"/>
    <mergeCell ref="Q298:T298"/>
    <mergeCell ref="U298:AD298"/>
    <mergeCell ref="AF298:AI298"/>
    <mergeCell ref="AJ298:AS298"/>
    <mergeCell ref="AU298:AX298"/>
    <mergeCell ref="AY298:BH298"/>
    <mergeCell ref="AL297:AM297"/>
    <mergeCell ref="AN297:AO297"/>
    <mergeCell ref="AP297:AQ297"/>
    <mergeCell ref="AR297:AS297"/>
    <mergeCell ref="AU297:AV297"/>
    <mergeCell ref="AW297:AX297"/>
    <mergeCell ref="B311:O312"/>
    <mergeCell ref="Q311:AD312"/>
    <mergeCell ref="AF311:AS312"/>
    <mergeCell ref="AU311:BH312"/>
    <mergeCell ref="B315:O316"/>
    <mergeCell ref="B320:O320"/>
    <mergeCell ref="Q320:AD320"/>
    <mergeCell ref="AF320:AS320"/>
    <mergeCell ref="AU320:BH320"/>
    <mergeCell ref="B301:E301"/>
    <mergeCell ref="F301:O301"/>
    <mergeCell ref="Q301:T301"/>
    <mergeCell ref="U301:AD301"/>
    <mergeCell ref="AF301:AI301"/>
    <mergeCell ref="AJ301:AS301"/>
    <mergeCell ref="AU301:AX301"/>
    <mergeCell ref="AY301:BH301"/>
    <mergeCell ref="B302:O310"/>
    <mergeCell ref="Q302:AD310"/>
    <mergeCell ref="AF302:AS310"/>
    <mergeCell ref="AU302:BH310"/>
    <mergeCell ref="B321:O322"/>
    <mergeCell ref="Q321:AD322"/>
    <mergeCell ref="AF321:AS322"/>
    <mergeCell ref="AU321:BH322"/>
    <mergeCell ref="B323:C323"/>
    <mergeCell ref="D323:E323"/>
    <mergeCell ref="F323:G323"/>
    <mergeCell ref="H323:I323"/>
    <mergeCell ref="J323:K323"/>
    <mergeCell ref="L323:M323"/>
    <mergeCell ref="N323:O323"/>
    <mergeCell ref="Q323:R323"/>
    <mergeCell ref="S323:T323"/>
    <mergeCell ref="U323:V323"/>
    <mergeCell ref="W323:X323"/>
    <mergeCell ref="Y323:Z323"/>
    <mergeCell ref="AA323:AB323"/>
    <mergeCell ref="AC323:AD323"/>
    <mergeCell ref="AF323:AG323"/>
    <mergeCell ref="AH323:AI323"/>
    <mergeCell ref="AJ323:AK323"/>
    <mergeCell ref="AL323:AM323"/>
    <mergeCell ref="AN323:AO323"/>
    <mergeCell ref="AP323:AQ323"/>
    <mergeCell ref="BA324:BB324"/>
    <mergeCell ref="AR323:AS323"/>
    <mergeCell ref="AU323:AV323"/>
    <mergeCell ref="AW323:AX323"/>
    <mergeCell ref="AY323:AZ323"/>
    <mergeCell ref="BA323:BB323"/>
    <mergeCell ref="BC323:BD323"/>
    <mergeCell ref="BE323:BF323"/>
    <mergeCell ref="BG323:BH323"/>
    <mergeCell ref="B324:C324"/>
    <mergeCell ref="D324:E324"/>
    <mergeCell ref="F324:G324"/>
    <mergeCell ref="H324:I324"/>
    <mergeCell ref="J324:K324"/>
    <mergeCell ref="L324:M324"/>
    <mergeCell ref="N324:O324"/>
    <mergeCell ref="Q324:R324"/>
    <mergeCell ref="S324:T324"/>
    <mergeCell ref="U324:V324"/>
    <mergeCell ref="W324:X324"/>
    <mergeCell ref="Y324:Z324"/>
    <mergeCell ref="AA324:AB324"/>
    <mergeCell ref="AC324:AD324"/>
    <mergeCell ref="AF324:AG324"/>
    <mergeCell ref="AH324:AI324"/>
    <mergeCell ref="BC324:BD324"/>
    <mergeCell ref="BE324:BF324"/>
    <mergeCell ref="BG324:BH324"/>
    <mergeCell ref="B325:C325"/>
    <mergeCell ref="D325:E325"/>
    <mergeCell ref="F325:G325"/>
    <mergeCell ref="H325:I325"/>
    <mergeCell ref="J325:K325"/>
    <mergeCell ref="L325:M325"/>
    <mergeCell ref="N325:O325"/>
    <mergeCell ref="Q325:R325"/>
    <mergeCell ref="S325:T325"/>
    <mergeCell ref="U325:V325"/>
    <mergeCell ref="W325:X325"/>
    <mergeCell ref="Y325:Z325"/>
    <mergeCell ref="AA325:AB325"/>
    <mergeCell ref="AC325:AD325"/>
    <mergeCell ref="AF325:AG325"/>
    <mergeCell ref="AH325:AI325"/>
    <mergeCell ref="AJ325:AK325"/>
    <mergeCell ref="AL325:AM325"/>
    <mergeCell ref="AN325:AO325"/>
    <mergeCell ref="AP325:AQ325"/>
    <mergeCell ref="AR325:AS325"/>
    <mergeCell ref="AJ324:AK324"/>
    <mergeCell ref="AL324:AM324"/>
    <mergeCell ref="AN324:AO324"/>
    <mergeCell ref="AP324:AQ324"/>
    <mergeCell ref="AR324:AS324"/>
    <mergeCell ref="AU324:AV324"/>
    <mergeCell ref="AW324:AX324"/>
    <mergeCell ref="AY324:AZ324"/>
    <mergeCell ref="AY326:AZ326"/>
    <mergeCell ref="BA326:BB326"/>
    <mergeCell ref="BC326:BD326"/>
    <mergeCell ref="AU325:AV325"/>
    <mergeCell ref="AW325:AX325"/>
    <mergeCell ref="AY325:AZ325"/>
    <mergeCell ref="BA325:BB325"/>
    <mergeCell ref="BC325:BD325"/>
    <mergeCell ref="BE325:BF325"/>
    <mergeCell ref="BG325:BH325"/>
    <mergeCell ref="B326:C326"/>
    <mergeCell ref="D326:E326"/>
    <mergeCell ref="F326:G326"/>
    <mergeCell ref="H326:I326"/>
    <mergeCell ref="J326:K326"/>
    <mergeCell ref="L326:M326"/>
    <mergeCell ref="N326:O326"/>
    <mergeCell ref="Q326:R326"/>
    <mergeCell ref="S326:T326"/>
    <mergeCell ref="U326:V326"/>
    <mergeCell ref="W326:X326"/>
    <mergeCell ref="Y326:Z326"/>
    <mergeCell ref="AA326:AB326"/>
    <mergeCell ref="AC326:AD326"/>
    <mergeCell ref="AF326:AG326"/>
    <mergeCell ref="AH326:AI326"/>
    <mergeCell ref="AJ326:AK326"/>
    <mergeCell ref="B328:E328"/>
    <mergeCell ref="F328:O328"/>
    <mergeCell ref="Q328:T328"/>
    <mergeCell ref="U328:AD328"/>
    <mergeCell ref="AF328:AI328"/>
    <mergeCell ref="AJ328:AS328"/>
    <mergeCell ref="AU328:AX328"/>
    <mergeCell ref="AY328:BH328"/>
    <mergeCell ref="B329:E329"/>
    <mergeCell ref="F329:O329"/>
    <mergeCell ref="Q329:T329"/>
    <mergeCell ref="U329:AD329"/>
    <mergeCell ref="AF329:AI329"/>
    <mergeCell ref="AJ329:AS329"/>
    <mergeCell ref="AU329:AX329"/>
    <mergeCell ref="AY329:BH329"/>
    <mergeCell ref="BE326:BF326"/>
    <mergeCell ref="BG326:BH326"/>
    <mergeCell ref="B327:E327"/>
    <mergeCell ref="F327:O327"/>
    <mergeCell ref="Q327:T327"/>
    <mergeCell ref="U327:AD327"/>
    <mergeCell ref="AF327:AI327"/>
    <mergeCell ref="AJ327:AS327"/>
    <mergeCell ref="AU327:AX327"/>
    <mergeCell ref="AY327:BH327"/>
    <mergeCell ref="AL326:AM326"/>
    <mergeCell ref="AN326:AO326"/>
    <mergeCell ref="AP326:AQ326"/>
    <mergeCell ref="AR326:AS326"/>
    <mergeCell ref="AU326:AV326"/>
    <mergeCell ref="AW326:AX326"/>
    <mergeCell ref="B345:O346"/>
    <mergeCell ref="B350:O350"/>
    <mergeCell ref="Q350:AD350"/>
    <mergeCell ref="AF350:AS350"/>
    <mergeCell ref="AU350:BH350"/>
    <mergeCell ref="B330:E330"/>
    <mergeCell ref="F330:O330"/>
    <mergeCell ref="Q330:T330"/>
    <mergeCell ref="U330:AD330"/>
    <mergeCell ref="AF330:AI330"/>
    <mergeCell ref="AJ330:AS330"/>
    <mergeCell ref="AU330:AX330"/>
    <mergeCell ref="AY330:BH330"/>
    <mergeCell ref="B331:O339"/>
    <mergeCell ref="Q331:AD339"/>
    <mergeCell ref="AF331:AS339"/>
    <mergeCell ref="AU331:BH339"/>
    <mergeCell ref="B351:O352"/>
    <mergeCell ref="Q351:AD352"/>
    <mergeCell ref="AF351:AS352"/>
    <mergeCell ref="AU351:BH352"/>
    <mergeCell ref="B353:C353"/>
    <mergeCell ref="D353:E353"/>
    <mergeCell ref="F353:G353"/>
    <mergeCell ref="H353:I353"/>
    <mergeCell ref="J353:K353"/>
    <mergeCell ref="L353:M353"/>
    <mergeCell ref="N353:O353"/>
    <mergeCell ref="Q353:R353"/>
    <mergeCell ref="S353:T353"/>
    <mergeCell ref="U353:V353"/>
    <mergeCell ref="W353:X353"/>
    <mergeCell ref="Y353:Z353"/>
    <mergeCell ref="AA353:AB353"/>
    <mergeCell ref="AC353:AD353"/>
    <mergeCell ref="AF353:AG353"/>
    <mergeCell ref="AH353:AI353"/>
    <mergeCell ref="AJ353:AK353"/>
    <mergeCell ref="AL353:AM353"/>
    <mergeCell ref="AN353:AO353"/>
    <mergeCell ref="AP353:AQ353"/>
    <mergeCell ref="BA354:BB354"/>
    <mergeCell ref="AR353:AS353"/>
    <mergeCell ref="AU353:AV353"/>
    <mergeCell ref="AW353:AX353"/>
    <mergeCell ref="AY353:AZ353"/>
    <mergeCell ref="BA353:BB353"/>
    <mergeCell ref="BC353:BD353"/>
    <mergeCell ref="BE353:BF353"/>
    <mergeCell ref="BG353:BH353"/>
    <mergeCell ref="B354:C354"/>
    <mergeCell ref="D354:E354"/>
    <mergeCell ref="F354:G354"/>
    <mergeCell ref="H354:I354"/>
    <mergeCell ref="J354:K354"/>
    <mergeCell ref="L354:M354"/>
    <mergeCell ref="N354:O354"/>
    <mergeCell ref="Q354:R354"/>
    <mergeCell ref="S354:T354"/>
    <mergeCell ref="U354:V354"/>
    <mergeCell ref="W354:X354"/>
    <mergeCell ref="Y354:Z354"/>
    <mergeCell ref="AA354:AB354"/>
    <mergeCell ref="AC354:AD354"/>
    <mergeCell ref="AF354:AG354"/>
    <mergeCell ref="AH354:AI354"/>
    <mergeCell ref="BC354:BD354"/>
    <mergeCell ref="BE354:BF354"/>
    <mergeCell ref="BG354:BH354"/>
    <mergeCell ref="B355:C355"/>
    <mergeCell ref="D355:E355"/>
    <mergeCell ref="F355:G355"/>
    <mergeCell ref="H355:I355"/>
    <mergeCell ref="J355:K355"/>
    <mergeCell ref="L355:M355"/>
    <mergeCell ref="N355:O355"/>
    <mergeCell ref="Q355:R355"/>
    <mergeCell ref="S355:T355"/>
    <mergeCell ref="U355:V355"/>
    <mergeCell ref="W355:X355"/>
    <mergeCell ref="Y355:Z355"/>
    <mergeCell ref="AA355:AB355"/>
    <mergeCell ref="AC355:AD355"/>
    <mergeCell ref="AF355:AG355"/>
    <mergeCell ref="AH355:AI355"/>
    <mergeCell ref="AJ355:AK355"/>
    <mergeCell ref="AL355:AM355"/>
    <mergeCell ref="AN355:AO355"/>
    <mergeCell ref="AP355:AQ355"/>
    <mergeCell ref="AR355:AS355"/>
    <mergeCell ref="AJ354:AK354"/>
    <mergeCell ref="AL354:AM354"/>
    <mergeCell ref="AN354:AO354"/>
    <mergeCell ref="AP354:AQ354"/>
    <mergeCell ref="AR354:AS354"/>
    <mergeCell ref="AU354:AV354"/>
    <mergeCell ref="AW354:AX354"/>
    <mergeCell ref="AY354:AZ354"/>
    <mergeCell ref="AY356:AZ356"/>
    <mergeCell ref="BA356:BB356"/>
    <mergeCell ref="BC356:BD356"/>
    <mergeCell ref="AU355:AV355"/>
    <mergeCell ref="AW355:AX355"/>
    <mergeCell ref="AY355:AZ355"/>
    <mergeCell ref="BA355:BB355"/>
    <mergeCell ref="BC355:BD355"/>
    <mergeCell ref="BE355:BF355"/>
    <mergeCell ref="BG355:BH355"/>
    <mergeCell ref="B356:C356"/>
    <mergeCell ref="D356:E356"/>
    <mergeCell ref="F356:G356"/>
    <mergeCell ref="H356:I356"/>
    <mergeCell ref="J356:K356"/>
    <mergeCell ref="L356:M356"/>
    <mergeCell ref="N356:O356"/>
    <mergeCell ref="Q356:R356"/>
    <mergeCell ref="S356:T356"/>
    <mergeCell ref="U356:V356"/>
    <mergeCell ref="W356:X356"/>
    <mergeCell ref="Y356:Z356"/>
    <mergeCell ref="AA356:AB356"/>
    <mergeCell ref="AC356:AD356"/>
    <mergeCell ref="AF356:AG356"/>
    <mergeCell ref="AH356:AI356"/>
    <mergeCell ref="AJ356:AK356"/>
    <mergeCell ref="B358:E358"/>
    <mergeCell ref="F358:O358"/>
    <mergeCell ref="Q358:T358"/>
    <mergeCell ref="U358:AD358"/>
    <mergeCell ref="AF358:AI358"/>
    <mergeCell ref="AJ358:AS358"/>
    <mergeCell ref="AU358:AX358"/>
    <mergeCell ref="AY358:BH358"/>
    <mergeCell ref="B359:E359"/>
    <mergeCell ref="F359:O359"/>
    <mergeCell ref="Q359:T359"/>
    <mergeCell ref="U359:AD359"/>
    <mergeCell ref="AF359:AI359"/>
    <mergeCell ref="AJ359:AS359"/>
    <mergeCell ref="AU359:AX359"/>
    <mergeCell ref="AY359:BH359"/>
    <mergeCell ref="BE356:BF356"/>
    <mergeCell ref="BG356:BH356"/>
    <mergeCell ref="B357:E357"/>
    <mergeCell ref="F357:O357"/>
    <mergeCell ref="Q357:T357"/>
    <mergeCell ref="U357:AD357"/>
    <mergeCell ref="AF357:AI357"/>
    <mergeCell ref="AJ357:AS357"/>
    <mergeCell ref="AU357:AX357"/>
    <mergeCell ref="AY357:BH357"/>
    <mergeCell ref="AL356:AM356"/>
    <mergeCell ref="AN356:AO356"/>
    <mergeCell ref="AP356:AQ356"/>
    <mergeCell ref="AR356:AS356"/>
    <mergeCell ref="AU356:AV356"/>
    <mergeCell ref="AW356:AX356"/>
    <mergeCell ref="B370:O371"/>
    <mergeCell ref="Q370:AD371"/>
    <mergeCell ref="AF370:AS371"/>
    <mergeCell ref="AU370:BH371"/>
    <mergeCell ref="B374:O375"/>
    <mergeCell ref="B379:O379"/>
    <mergeCell ref="Q379:AD379"/>
    <mergeCell ref="AF379:AS379"/>
    <mergeCell ref="AU379:BH379"/>
    <mergeCell ref="B360:E360"/>
    <mergeCell ref="F360:O360"/>
    <mergeCell ref="Q360:T360"/>
    <mergeCell ref="U360:AD360"/>
    <mergeCell ref="AF360:AI360"/>
    <mergeCell ref="AJ360:AS360"/>
    <mergeCell ref="AU360:AX360"/>
    <mergeCell ref="AY360:BH360"/>
    <mergeCell ref="B361:O369"/>
    <mergeCell ref="Q361:AD369"/>
    <mergeCell ref="AF361:AS369"/>
    <mergeCell ref="AU361:BH369"/>
    <mergeCell ref="B380:O381"/>
    <mergeCell ref="Q380:AD381"/>
    <mergeCell ref="AF380:AS381"/>
    <mergeCell ref="AU380:BH381"/>
    <mergeCell ref="B382:C382"/>
    <mergeCell ref="D382:E382"/>
    <mergeCell ref="F382:G382"/>
    <mergeCell ref="H382:I382"/>
    <mergeCell ref="J382:K382"/>
    <mergeCell ref="L382:M382"/>
    <mergeCell ref="N382:O382"/>
    <mergeCell ref="Q382:R382"/>
    <mergeCell ref="S382:T382"/>
    <mergeCell ref="U382:V382"/>
    <mergeCell ref="W382:X382"/>
    <mergeCell ref="Y382:Z382"/>
    <mergeCell ref="AA382:AB382"/>
    <mergeCell ref="AC382:AD382"/>
    <mergeCell ref="AF382:AG382"/>
    <mergeCell ref="AH382:AI382"/>
    <mergeCell ref="AJ382:AK382"/>
    <mergeCell ref="AL382:AM382"/>
    <mergeCell ref="AN382:AO382"/>
    <mergeCell ref="AP382:AQ382"/>
    <mergeCell ref="BA383:BB383"/>
    <mergeCell ref="AR382:AS382"/>
    <mergeCell ref="AU382:AV382"/>
    <mergeCell ref="AW382:AX382"/>
    <mergeCell ref="AY382:AZ382"/>
    <mergeCell ref="BA382:BB382"/>
    <mergeCell ref="BC382:BD382"/>
    <mergeCell ref="BE382:BF382"/>
    <mergeCell ref="BG382:BH382"/>
    <mergeCell ref="B383:C383"/>
    <mergeCell ref="D383:E383"/>
    <mergeCell ref="F383:G383"/>
    <mergeCell ref="H383:I383"/>
    <mergeCell ref="J383:K383"/>
    <mergeCell ref="L383:M383"/>
    <mergeCell ref="N383:O383"/>
    <mergeCell ref="Q383:R383"/>
    <mergeCell ref="S383:T383"/>
    <mergeCell ref="U383:V383"/>
    <mergeCell ref="W383:X383"/>
    <mergeCell ref="Y383:Z383"/>
    <mergeCell ref="AA383:AB383"/>
    <mergeCell ref="AC383:AD383"/>
    <mergeCell ref="AF383:AG383"/>
    <mergeCell ref="AH383:AI383"/>
    <mergeCell ref="BC383:BD383"/>
    <mergeCell ref="BE383:BF383"/>
    <mergeCell ref="BG383:BH383"/>
    <mergeCell ref="B384:C384"/>
    <mergeCell ref="D384:E384"/>
    <mergeCell ref="F384:G384"/>
    <mergeCell ref="H384:I384"/>
    <mergeCell ref="J384:K384"/>
    <mergeCell ref="L384:M384"/>
    <mergeCell ref="N384:O384"/>
    <mergeCell ref="Q384:R384"/>
    <mergeCell ref="S384:T384"/>
    <mergeCell ref="U384:V384"/>
    <mergeCell ref="W384:X384"/>
    <mergeCell ref="Y384:Z384"/>
    <mergeCell ref="AA384:AB384"/>
    <mergeCell ref="AC384:AD384"/>
    <mergeCell ref="AF384:AG384"/>
    <mergeCell ref="AH384:AI384"/>
    <mergeCell ref="AJ384:AK384"/>
    <mergeCell ref="AL384:AM384"/>
    <mergeCell ref="AN384:AO384"/>
    <mergeCell ref="AP384:AQ384"/>
    <mergeCell ref="AR384:AS384"/>
    <mergeCell ref="AJ383:AK383"/>
    <mergeCell ref="AL383:AM383"/>
    <mergeCell ref="AN383:AO383"/>
    <mergeCell ref="AP383:AQ383"/>
    <mergeCell ref="AR383:AS383"/>
    <mergeCell ref="AU383:AV383"/>
    <mergeCell ref="AW383:AX383"/>
    <mergeCell ref="AY383:AZ383"/>
    <mergeCell ref="AU384:AV384"/>
    <mergeCell ref="AW384:AX384"/>
    <mergeCell ref="AY384:AZ384"/>
    <mergeCell ref="BA384:BB384"/>
    <mergeCell ref="BC384:BD384"/>
    <mergeCell ref="BE384:BF384"/>
    <mergeCell ref="BG384:BH384"/>
    <mergeCell ref="B385:C385"/>
    <mergeCell ref="D385:E385"/>
    <mergeCell ref="F385:G385"/>
    <mergeCell ref="H385:I385"/>
    <mergeCell ref="J385:K385"/>
    <mergeCell ref="L385:M385"/>
    <mergeCell ref="N385:O385"/>
    <mergeCell ref="Q385:R385"/>
    <mergeCell ref="S385:T385"/>
    <mergeCell ref="U385:V385"/>
    <mergeCell ref="W385:X385"/>
    <mergeCell ref="Y385:Z385"/>
    <mergeCell ref="AA385:AB385"/>
    <mergeCell ref="AC385:AD385"/>
    <mergeCell ref="AF385:AG385"/>
    <mergeCell ref="AH385:AI385"/>
    <mergeCell ref="AJ385:AK385"/>
    <mergeCell ref="AF388:AI388"/>
    <mergeCell ref="AJ388:AS388"/>
    <mergeCell ref="AU388:AX388"/>
    <mergeCell ref="AY388:BH388"/>
    <mergeCell ref="BE385:BF385"/>
    <mergeCell ref="BG385:BH385"/>
    <mergeCell ref="B386:E386"/>
    <mergeCell ref="F386:O386"/>
    <mergeCell ref="Q386:T386"/>
    <mergeCell ref="U386:AD386"/>
    <mergeCell ref="AF386:AI386"/>
    <mergeCell ref="AJ386:AS386"/>
    <mergeCell ref="AU386:AX386"/>
    <mergeCell ref="AY386:BH386"/>
    <mergeCell ref="AL385:AM385"/>
    <mergeCell ref="AN385:AO385"/>
    <mergeCell ref="AP385:AQ385"/>
    <mergeCell ref="AR385:AS385"/>
    <mergeCell ref="AU385:AV385"/>
    <mergeCell ref="AW385:AX385"/>
    <mergeCell ref="AY385:AZ385"/>
    <mergeCell ref="BA385:BB385"/>
    <mergeCell ref="BC385:BD385"/>
    <mergeCell ref="B399:O400"/>
    <mergeCell ref="Q399:AD400"/>
    <mergeCell ref="AF399:AS400"/>
    <mergeCell ref="AU399:BH400"/>
    <mergeCell ref="B340:O342"/>
    <mergeCell ref="Q340:AD342"/>
    <mergeCell ref="AF340:AS342"/>
    <mergeCell ref="AU340:BH342"/>
    <mergeCell ref="B389:E389"/>
    <mergeCell ref="F389:O389"/>
    <mergeCell ref="Q389:T389"/>
    <mergeCell ref="U389:AD389"/>
    <mergeCell ref="AF389:AI389"/>
    <mergeCell ref="AJ389:AS389"/>
    <mergeCell ref="AU389:AX389"/>
    <mergeCell ref="AY389:BH389"/>
    <mergeCell ref="B390:O398"/>
    <mergeCell ref="Q390:AD398"/>
    <mergeCell ref="AF390:AS398"/>
    <mergeCell ref="AU390:BH398"/>
    <mergeCell ref="B387:E387"/>
    <mergeCell ref="F387:O387"/>
    <mergeCell ref="Q387:T387"/>
    <mergeCell ref="U387:AD387"/>
    <mergeCell ref="AF387:AI387"/>
    <mergeCell ref="AJ387:AS387"/>
    <mergeCell ref="AU387:AX387"/>
    <mergeCell ref="AY387:BH387"/>
    <mergeCell ref="B388:E388"/>
    <mergeCell ref="F388:O388"/>
    <mergeCell ref="Q388:T388"/>
    <mergeCell ref="U388:AD388"/>
  </mergeCells>
  <pageMargins left="0.7" right="0.7" top="0.75" bottom="0.75" header="0.3" footer="0.3"/>
  <pageSetup orientation="portrait" horizontalDpi="4294967293" verticalDpi="4294967293"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BD47"/>
  <sheetViews>
    <sheetView showGridLines="0" workbookViewId="0"/>
  </sheetViews>
  <sheetFormatPr defaultColWidth="2.85546875" defaultRowHeight="15" x14ac:dyDescent="0.25"/>
  <sheetData>
    <row r="2" spans="2:56" x14ac:dyDescent="0.25">
      <c r="G2" s="80" t="s">
        <v>13</v>
      </c>
      <c r="H2" s="80"/>
      <c r="I2" s="80" t="s">
        <v>14</v>
      </c>
      <c r="J2" s="80"/>
      <c r="K2" s="80" t="s">
        <v>171</v>
      </c>
      <c r="L2" s="80"/>
      <c r="M2" s="80" t="s">
        <v>172</v>
      </c>
      <c r="N2" s="80"/>
      <c r="O2" s="80" t="s">
        <v>173</v>
      </c>
      <c r="P2" s="80"/>
      <c r="Q2" s="80" t="s">
        <v>174</v>
      </c>
      <c r="R2" s="80"/>
      <c r="S2" s="80" t="s">
        <v>175</v>
      </c>
      <c r="T2" s="80"/>
      <c r="U2" s="80" t="s">
        <v>176</v>
      </c>
      <c r="V2" s="80"/>
      <c r="X2" s="46" t="s">
        <v>177</v>
      </c>
      <c r="Y2" s="46"/>
      <c r="Z2" s="59"/>
      <c r="AA2" s="59"/>
      <c r="AJ2" s="81" t="s">
        <v>13</v>
      </c>
      <c r="AK2" s="81"/>
      <c r="AL2" s="81" t="s">
        <v>14</v>
      </c>
      <c r="AM2" s="81"/>
      <c r="AN2" s="81" t="s">
        <v>171</v>
      </c>
      <c r="AO2" s="81"/>
      <c r="AP2" s="81" t="s">
        <v>172</v>
      </c>
      <c r="AQ2" s="81"/>
      <c r="AR2" s="81" t="s">
        <v>173</v>
      </c>
      <c r="AS2" s="81"/>
      <c r="AT2" s="81" t="s">
        <v>174</v>
      </c>
      <c r="AU2" s="81"/>
      <c r="AV2" s="81" t="s">
        <v>175</v>
      </c>
      <c r="AW2" s="81"/>
      <c r="AX2" s="81" t="s">
        <v>176</v>
      </c>
      <c r="AY2" s="81"/>
      <c r="BA2" s="46" t="s">
        <v>177</v>
      </c>
      <c r="BB2" s="46"/>
      <c r="BC2" s="59"/>
      <c r="BD2" s="59"/>
    </row>
    <row r="3" spans="2:56" x14ac:dyDescent="0.25">
      <c r="B3" s="22">
        <v>1</v>
      </c>
      <c r="C3" s="82"/>
      <c r="D3" s="83"/>
      <c r="E3" s="83"/>
      <c r="F3" s="84"/>
      <c r="G3" s="82"/>
      <c r="H3" s="84"/>
      <c r="I3" s="82"/>
      <c r="J3" s="84"/>
      <c r="K3" s="82"/>
      <c r="L3" s="84"/>
      <c r="M3" s="82"/>
      <c r="N3" s="84"/>
      <c r="O3" s="82"/>
      <c r="P3" s="84"/>
      <c r="Q3" s="82"/>
      <c r="R3" s="84"/>
      <c r="S3" s="82"/>
      <c r="T3" s="84"/>
      <c r="U3" s="82"/>
      <c r="V3" s="84"/>
      <c r="X3" s="89">
        <f>SUM(G3:V3)</f>
        <v>0</v>
      </c>
      <c r="Y3" s="89"/>
      <c r="Z3" s="52" t="str">
        <f>IF(X3&lt;17,"LW",IF(X3&gt;21,"HI","OK"))</f>
        <v>LW</v>
      </c>
      <c r="AA3" s="52"/>
      <c r="AE3" s="22">
        <v>1</v>
      </c>
      <c r="AF3" s="95"/>
      <c r="AG3" s="96"/>
      <c r="AH3" s="96"/>
      <c r="AI3" s="97"/>
      <c r="AJ3" s="95"/>
      <c r="AK3" s="97"/>
      <c r="AL3" s="95"/>
      <c r="AM3" s="97"/>
      <c r="AN3" s="95"/>
      <c r="AO3" s="97"/>
      <c r="AP3" s="95"/>
      <c r="AQ3" s="97"/>
      <c r="AR3" s="95"/>
      <c r="AS3" s="97"/>
      <c r="AT3" s="95"/>
      <c r="AU3" s="97"/>
      <c r="AV3" s="95"/>
      <c r="AW3" s="97"/>
      <c r="AX3" s="95"/>
      <c r="AY3" s="97"/>
      <c r="BA3" s="98">
        <f>SUM(AJ3:AY3)</f>
        <v>0</v>
      </c>
      <c r="BB3" s="98"/>
      <c r="BC3" s="52" t="str">
        <f>IF(BA3&lt;17,"LW",IF(BA3&gt;21,"HI","OK"))</f>
        <v>LW</v>
      </c>
      <c r="BD3" s="52"/>
    </row>
    <row r="4" spans="2:56" x14ac:dyDescent="0.25">
      <c r="B4" s="22">
        <v>2</v>
      </c>
      <c r="C4" s="85"/>
      <c r="D4" s="86"/>
      <c r="E4" s="86"/>
      <c r="F4" s="87"/>
      <c r="G4" s="85"/>
      <c r="H4" s="87"/>
      <c r="I4" s="85"/>
      <c r="J4" s="87"/>
      <c r="K4" s="85"/>
      <c r="L4" s="87"/>
      <c r="M4" s="85"/>
      <c r="N4" s="87"/>
      <c r="O4" s="85"/>
      <c r="P4" s="87"/>
      <c r="Q4" s="85"/>
      <c r="R4" s="87"/>
      <c r="S4" s="85"/>
      <c r="T4" s="87"/>
      <c r="U4" s="85"/>
      <c r="V4" s="87"/>
      <c r="X4" s="88">
        <f t="shared" ref="X4:X20" si="0">SUM(G4:V4)</f>
        <v>0</v>
      </c>
      <c r="Y4" s="88"/>
      <c r="Z4" s="52" t="str">
        <f t="shared" ref="Z4:Z19" si="1">IF(X4&lt;17,"LW",IF(X4&gt;21,"HI","OK"))</f>
        <v>LW</v>
      </c>
      <c r="AA4" s="52"/>
      <c r="AE4" s="22">
        <v>2</v>
      </c>
      <c r="AF4" s="92"/>
      <c r="AG4" s="93"/>
      <c r="AH4" s="93"/>
      <c r="AI4" s="94"/>
      <c r="AJ4" s="92"/>
      <c r="AK4" s="94"/>
      <c r="AL4" s="92"/>
      <c r="AM4" s="94"/>
      <c r="AN4" s="92"/>
      <c r="AO4" s="94"/>
      <c r="AP4" s="92"/>
      <c r="AQ4" s="94"/>
      <c r="AR4" s="92"/>
      <c r="AS4" s="94"/>
      <c r="AT4" s="92"/>
      <c r="AU4" s="94"/>
      <c r="AV4" s="92"/>
      <c r="AW4" s="94"/>
      <c r="AX4" s="92"/>
      <c r="AY4" s="94"/>
      <c r="BA4" s="99">
        <f t="shared" ref="BA4:BA20" si="2">SUM(AJ4:AY4)</f>
        <v>0</v>
      </c>
      <c r="BB4" s="99"/>
      <c r="BC4" s="52" t="str">
        <f t="shared" ref="BC4:BC19" si="3">IF(BA4&lt;17,"LW",IF(BA4&gt;21,"HI","OK"))</f>
        <v>LW</v>
      </c>
      <c r="BD4" s="52"/>
    </row>
    <row r="5" spans="2:56" x14ac:dyDescent="0.25">
      <c r="B5" s="22">
        <v>3</v>
      </c>
      <c r="C5" s="82"/>
      <c r="D5" s="83"/>
      <c r="E5" s="83"/>
      <c r="F5" s="84"/>
      <c r="G5" s="82"/>
      <c r="H5" s="84"/>
      <c r="I5" s="82"/>
      <c r="J5" s="84"/>
      <c r="K5" s="82"/>
      <c r="L5" s="84"/>
      <c r="M5" s="82"/>
      <c r="N5" s="84"/>
      <c r="O5" s="82"/>
      <c r="P5" s="84"/>
      <c r="Q5" s="82"/>
      <c r="R5" s="84"/>
      <c r="S5" s="82"/>
      <c r="T5" s="84"/>
      <c r="U5" s="82"/>
      <c r="V5" s="84"/>
      <c r="X5" s="89">
        <f t="shared" si="0"/>
        <v>0</v>
      </c>
      <c r="Y5" s="89"/>
      <c r="Z5" s="52" t="str">
        <f t="shared" si="1"/>
        <v>LW</v>
      </c>
      <c r="AA5" s="52"/>
      <c r="AE5" s="22">
        <v>3</v>
      </c>
      <c r="AF5" s="95"/>
      <c r="AG5" s="96"/>
      <c r="AH5" s="96"/>
      <c r="AI5" s="97"/>
      <c r="AJ5" s="95"/>
      <c r="AK5" s="97"/>
      <c r="AL5" s="95"/>
      <c r="AM5" s="97"/>
      <c r="AN5" s="95"/>
      <c r="AO5" s="97"/>
      <c r="AP5" s="95"/>
      <c r="AQ5" s="97"/>
      <c r="AR5" s="95"/>
      <c r="AS5" s="97"/>
      <c r="AT5" s="95"/>
      <c r="AU5" s="97"/>
      <c r="AV5" s="95"/>
      <c r="AW5" s="97"/>
      <c r="AX5" s="95"/>
      <c r="AY5" s="97"/>
      <c r="BA5" s="98">
        <f t="shared" si="2"/>
        <v>0</v>
      </c>
      <c r="BB5" s="98"/>
      <c r="BC5" s="52" t="str">
        <f t="shared" si="3"/>
        <v>LW</v>
      </c>
      <c r="BD5" s="52"/>
    </row>
    <row r="6" spans="2:56" x14ac:dyDescent="0.25">
      <c r="B6" s="22">
        <v>4</v>
      </c>
      <c r="C6" s="85"/>
      <c r="D6" s="86"/>
      <c r="E6" s="86"/>
      <c r="F6" s="87"/>
      <c r="G6" s="85"/>
      <c r="H6" s="87"/>
      <c r="I6" s="85"/>
      <c r="J6" s="87"/>
      <c r="K6" s="85"/>
      <c r="L6" s="87"/>
      <c r="M6" s="85"/>
      <c r="N6" s="87"/>
      <c r="O6" s="85"/>
      <c r="P6" s="87"/>
      <c r="Q6" s="85"/>
      <c r="R6" s="87"/>
      <c r="S6" s="85"/>
      <c r="T6" s="87"/>
      <c r="U6" s="85"/>
      <c r="V6" s="87"/>
      <c r="X6" s="88">
        <f t="shared" si="0"/>
        <v>0</v>
      </c>
      <c r="Y6" s="88"/>
      <c r="Z6" s="52" t="str">
        <f t="shared" si="1"/>
        <v>LW</v>
      </c>
      <c r="AA6" s="52"/>
      <c r="AE6" s="22">
        <v>4</v>
      </c>
      <c r="AF6" s="92"/>
      <c r="AG6" s="93"/>
      <c r="AH6" s="93"/>
      <c r="AI6" s="94"/>
      <c r="AJ6" s="92"/>
      <c r="AK6" s="94"/>
      <c r="AL6" s="92"/>
      <c r="AM6" s="94"/>
      <c r="AN6" s="92"/>
      <c r="AO6" s="94"/>
      <c r="AP6" s="92"/>
      <c r="AQ6" s="94"/>
      <c r="AR6" s="92"/>
      <c r="AS6" s="94"/>
      <c r="AT6" s="92"/>
      <c r="AU6" s="94"/>
      <c r="AV6" s="92"/>
      <c r="AW6" s="94"/>
      <c r="AX6" s="92"/>
      <c r="AY6" s="94"/>
      <c r="BA6" s="99">
        <f t="shared" si="2"/>
        <v>0</v>
      </c>
      <c r="BB6" s="99"/>
      <c r="BC6" s="52" t="str">
        <f t="shared" si="3"/>
        <v>LW</v>
      </c>
      <c r="BD6" s="52"/>
    </row>
    <row r="7" spans="2:56" x14ac:dyDescent="0.25">
      <c r="B7" s="22">
        <v>5</v>
      </c>
      <c r="C7" s="82"/>
      <c r="D7" s="83"/>
      <c r="E7" s="83"/>
      <c r="F7" s="84"/>
      <c r="G7" s="82"/>
      <c r="H7" s="84"/>
      <c r="I7" s="82"/>
      <c r="J7" s="84"/>
      <c r="K7" s="82"/>
      <c r="L7" s="84"/>
      <c r="M7" s="82"/>
      <c r="N7" s="84"/>
      <c r="O7" s="82"/>
      <c r="P7" s="84"/>
      <c r="Q7" s="82"/>
      <c r="R7" s="84"/>
      <c r="S7" s="82"/>
      <c r="T7" s="84"/>
      <c r="U7" s="82"/>
      <c r="V7" s="84"/>
      <c r="X7" s="89">
        <f t="shared" si="0"/>
        <v>0</v>
      </c>
      <c r="Y7" s="89"/>
      <c r="Z7" s="52" t="str">
        <f t="shared" si="1"/>
        <v>LW</v>
      </c>
      <c r="AA7" s="52"/>
      <c r="AE7" s="22">
        <v>5</v>
      </c>
      <c r="AF7" s="95"/>
      <c r="AG7" s="96"/>
      <c r="AH7" s="96"/>
      <c r="AI7" s="97"/>
      <c r="AJ7" s="95"/>
      <c r="AK7" s="97"/>
      <c r="AL7" s="95"/>
      <c r="AM7" s="97"/>
      <c r="AN7" s="95"/>
      <c r="AO7" s="97"/>
      <c r="AP7" s="95"/>
      <c r="AQ7" s="97"/>
      <c r="AR7" s="95"/>
      <c r="AS7" s="97"/>
      <c r="AT7" s="95"/>
      <c r="AU7" s="97"/>
      <c r="AV7" s="95"/>
      <c r="AW7" s="97"/>
      <c r="AX7" s="95"/>
      <c r="AY7" s="97"/>
      <c r="BA7" s="98">
        <f t="shared" si="2"/>
        <v>0</v>
      </c>
      <c r="BB7" s="98"/>
      <c r="BC7" s="52" t="str">
        <f t="shared" si="3"/>
        <v>LW</v>
      </c>
      <c r="BD7" s="52"/>
    </row>
    <row r="8" spans="2:56" x14ac:dyDescent="0.25">
      <c r="B8" s="22">
        <v>6</v>
      </c>
      <c r="C8" s="85"/>
      <c r="D8" s="86"/>
      <c r="E8" s="86"/>
      <c r="F8" s="87"/>
      <c r="G8" s="85"/>
      <c r="H8" s="87"/>
      <c r="I8" s="85"/>
      <c r="J8" s="87"/>
      <c r="K8" s="85"/>
      <c r="L8" s="87"/>
      <c r="M8" s="85"/>
      <c r="N8" s="87"/>
      <c r="O8" s="85"/>
      <c r="P8" s="87"/>
      <c r="Q8" s="85"/>
      <c r="R8" s="87"/>
      <c r="S8" s="85"/>
      <c r="T8" s="87"/>
      <c r="U8" s="85"/>
      <c r="V8" s="87"/>
      <c r="X8" s="88">
        <f t="shared" si="0"/>
        <v>0</v>
      </c>
      <c r="Y8" s="88"/>
      <c r="Z8" s="52" t="str">
        <f t="shared" si="1"/>
        <v>LW</v>
      </c>
      <c r="AA8" s="52"/>
      <c r="AE8" s="22">
        <v>6</v>
      </c>
      <c r="AF8" s="92"/>
      <c r="AG8" s="93"/>
      <c r="AH8" s="93"/>
      <c r="AI8" s="94"/>
      <c r="AJ8" s="92"/>
      <c r="AK8" s="94"/>
      <c r="AL8" s="92"/>
      <c r="AM8" s="94"/>
      <c r="AN8" s="92"/>
      <c r="AO8" s="94"/>
      <c r="AP8" s="92"/>
      <c r="AQ8" s="94"/>
      <c r="AR8" s="92"/>
      <c r="AS8" s="94"/>
      <c r="AT8" s="92"/>
      <c r="AU8" s="94"/>
      <c r="AV8" s="92"/>
      <c r="AW8" s="94"/>
      <c r="AX8" s="92"/>
      <c r="AY8" s="94"/>
      <c r="BA8" s="99">
        <f t="shared" si="2"/>
        <v>0</v>
      </c>
      <c r="BB8" s="99"/>
      <c r="BC8" s="52" t="str">
        <f t="shared" si="3"/>
        <v>LW</v>
      </c>
      <c r="BD8" s="52"/>
    </row>
    <row r="9" spans="2:56" x14ac:dyDescent="0.25">
      <c r="B9" s="22">
        <v>7</v>
      </c>
      <c r="C9" s="82"/>
      <c r="D9" s="83"/>
      <c r="E9" s="83"/>
      <c r="F9" s="84"/>
      <c r="G9" s="82"/>
      <c r="H9" s="84"/>
      <c r="I9" s="82"/>
      <c r="J9" s="84"/>
      <c r="K9" s="82"/>
      <c r="L9" s="84"/>
      <c r="M9" s="82"/>
      <c r="N9" s="84"/>
      <c r="O9" s="82"/>
      <c r="P9" s="84"/>
      <c r="Q9" s="82"/>
      <c r="R9" s="84"/>
      <c r="S9" s="82"/>
      <c r="T9" s="84"/>
      <c r="U9" s="82"/>
      <c r="V9" s="84"/>
      <c r="X9" s="89">
        <f t="shared" si="0"/>
        <v>0</v>
      </c>
      <c r="Y9" s="89"/>
      <c r="Z9" s="52" t="str">
        <f t="shared" si="1"/>
        <v>LW</v>
      </c>
      <c r="AA9" s="52"/>
      <c r="AE9" s="22">
        <v>7</v>
      </c>
      <c r="AF9" s="95"/>
      <c r="AG9" s="96"/>
      <c r="AH9" s="96"/>
      <c r="AI9" s="97"/>
      <c r="AJ9" s="95"/>
      <c r="AK9" s="97"/>
      <c r="AL9" s="95"/>
      <c r="AM9" s="97"/>
      <c r="AN9" s="95"/>
      <c r="AO9" s="97"/>
      <c r="AP9" s="95"/>
      <c r="AQ9" s="97"/>
      <c r="AR9" s="95"/>
      <c r="AS9" s="97"/>
      <c r="AT9" s="95"/>
      <c r="AU9" s="97"/>
      <c r="AV9" s="95"/>
      <c r="AW9" s="97"/>
      <c r="AX9" s="95"/>
      <c r="AY9" s="97"/>
      <c r="BA9" s="98">
        <f t="shared" si="2"/>
        <v>0</v>
      </c>
      <c r="BB9" s="98"/>
      <c r="BC9" s="52" t="str">
        <f t="shared" si="3"/>
        <v>LW</v>
      </c>
      <c r="BD9" s="52"/>
    </row>
    <row r="10" spans="2:56" x14ac:dyDescent="0.25">
      <c r="B10" s="22">
        <v>8</v>
      </c>
      <c r="C10" s="85"/>
      <c r="D10" s="86"/>
      <c r="E10" s="86"/>
      <c r="F10" s="87"/>
      <c r="G10" s="85"/>
      <c r="H10" s="87"/>
      <c r="I10" s="85"/>
      <c r="J10" s="87"/>
      <c r="K10" s="85"/>
      <c r="L10" s="87"/>
      <c r="M10" s="85"/>
      <c r="N10" s="87"/>
      <c r="O10" s="85"/>
      <c r="P10" s="87"/>
      <c r="Q10" s="85"/>
      <c r="R10" s="87"/>
      <c r="S10" s="85"/>
      <c r="T10" s="87"/>
      <c r="U10" s="85"/>
      <c r="V10" s="87"/>
      <c r="X10" s="88">
        <f t="shared" si="0"/>
        <v>0</v>
      </c>
      <c r="Y10" s="88"/>
      <c r="Z10" s="52" t="str">
        <f t="shared" si="1"/>
        <v>LW</v>
      </c>
      <c r="AA10" s="52"/>
      <c r="AE10" s="22">
        <v>8</v>
      </c>
      <c r="AF10" s="92"/>
      <c r="AG10" s="93"/>
      <c r="AH10" s="93"/>
      <c r="AI10" s="94"/>
      <c r="AJ10" s="92"/>
      <c r="AK10" s="94"/>
      <c r="AL10" s="92"/>
      <c r="AM10" s="94"/>
      <c r="AN10" s="92"/>
      <c r="AO10" s="94"/>
      <c r="AP10" s="92"/>
      <c r="AQ10" s="94"/>
      <c r="AR10" s="92"/>
      <c r="AS10" s="94"/>
      <c r="AT10" s="92"/>
      <c r="AU10" s="94"/>
      <c r="AV10" s="92"/>
      <c r="AW10" s="94"/>
      <c r="AX10" s="92"/>
      <c r="AY10" s="94"/>
      <c r="BA10" s="99">
        <f t="shared" si="2"/>
        <v>0</v>
      </c>
      <c r="BB10" s="99"/>
      <c r="BC10" s="52" t="str">
        <f t="shared" si="3"/>
        <v>LW</v>
      </c>
      <c r="BD10" s="52"/>
    </row>
    <row r="11" spans="2:56" x14ac:dyDescent="0.25">
      <c r="B11" s="22">
        <v>9</v>
      </c>
      <c r="C11" s="82"/>
      <c r="D11" s="83"/>
      <c r="E11" s="83"/>
      <c r="F11" s="84"/>
      <c r="G11" s="82"/>
      <c r="H11" s="84"/>
      <c r="I11" s="82"/>
      <c r="J11" s="84"/>
      <c r="K11" s="82"/>
      <c r="L11" s="84"/>
      <c r="M11" s="82"/>
      <c r="N11" s="84"/>
      <c r="O11" s="82"/>
      <c r="P11" s="84"/>
      <c r="Q11" s="82"/>
      <c r="R11" s="84"/>
      <c r="S11" s="82"/>
      <c r="T11" s="84"/>
      <c r="U11" s="82"/>
      <c r="V11" s="84"/>
      <c r="X11" s="89">
        <f t="shared" si="0"/>
        <v>0</v>
      </c>
      <c r="Y11" s="89"/>
      <c r="Z11" s="52" t="str">
        <f t="shared" si="1"/>
        <v>LW</v>
      </c>
      <c r="AA11" s="52"/>
      <c r="AE11" s="22">
        <v>9</v>
      </c>
      <c r="AF11" s="95"/>
      <c r="AG11" s="96"/>
      <c r="AH11" s="96"/>
      <c r="AI11" s="97"/>
      <c r="AJ11" s="95"/>
      <c r="AK11" s="97"/>
      <c r="AL11" s="95"/>
      <c r="AM11" s="97"/>
      <c r="AN11" s="95"/>
      <c r="AO11" s="97"/>
      <c r="AP11" s="95"/>
      <c r="AQ11" s="97"/>
      <c r="AR11" s="95"/>
      <c r="AS11" s="97"/>
      <c r="AT11" s="95"/>
      <c r="AU11" s="97"/>
      <c r="AV11" s="95"/>
      <c r="AW11" s="97"/>
      <c r="AX11" s="95"/>
      <c r="AY11" s="97"/>
      <c r="BA11" s="98">
        <f t="shared" si="2"/>
        <v>0</v>
      </c>
      <c r="BB11" s="98"/>
      <c r="BC11" s="52" t="str">
        <f t="shared" si="3"/>
        <v>LW</v>
      </c>
      <c r="BD11" s="52"/>
    </row>
    <row r="12" spans="2:56" x14ac:dyDescent="0.25">
      <c r="B12" s="22">
        <v>10</v>
      </c>
      <c r="C12" s="85"/>
      <c r="D12" s="86"/>
      <c r="E12" s="86"/>
      <c r="F12" s="87"/>
      <c r="G12" s="85"/>
      <c r="H12" s="87"/>
      <c r="I12" s="85"/>
      <c r="J12" s="87"/>
      <c r="K12" s="85"/>
      <c r="L12" s="87"/>
      <c r="M12" s="85"/>
      <c r="N12" s="87"/>
      <c r="O12" s="85"/>
      <c r="P12" s="87"/>
      <c r="Q12" s="85"/>
      <c r="R12" s="87"/>
      <c r="S12" s="85"/>
      <c r="T12" s="87"/>
      <c r="U12" s="85"/>
      <c r="V12" s="87"/>
      <c r="X12" s="88">
        <f t="shared" si="0"/>
        <v>0</v>
      </c>
      <c r="Y12" s="88"/>
      <c r="Z12" s="52" t="str">
        <f t="shared" si="1"/>
        <v>LW</v>
      </c>
      <c r="AA12" s="52"/>
      <c r="AE12" s="22">
        <v>10</v>
      </c>
      <c r="AF12" s="92"/>
      <c r="AG12" s="93"/>
      <c r="AH12" s="93"/>
      <c r="AI12" s="94"/>
      <c r="AJ12" s="92"/>
      <c r="AK12" s="94"/>
      <c r="AL12" s="92"/>
      <c r="AM12" s="94"/>
      <c r="AN12" s="92"/>
      <c r="AO12" s="94"/>
      <c r="AP12" s="92"/>
      <c r="AQ12" s="94"/>
      <c r="AR12" s="92"/>
      <c r="AS12" s="94"/>
      <c r="AT12" s="92"/>
      <c r="AU12" s="94"/>
      <c r="AV12" s="92"/>
      <c r="AW12" s="94"/>
      <c r="AX12" s="92"/>
      <c r="AY12" s="94"/>
      <c r="BA12" s="99">
        <f t="shared" si="2"/>
        <v>0</v>
      </c>
      <c r="BB12" s="99"/>
      <c r="BC12" s="52" t="str">
        <f t="shared" si="3"/>
        <v>LW</v>
      </c>
      <c r="BD12" s="52"/>
    </row>
    <row r="13" spans="2:56" x14ac:dyDescent="0.25">
      <c r="B13" s="22">
        <v>11</v>
      </c>
      <c r="C13" s="82"/>
      <c r="D13" s="83"/>
      <c r="E13" s="83"/>
      <c r="F13" s="84"/>
      <c r="G13" s="82"/>
      <c r="H13" s="84"/>
      <c r="I13" s="82"/>
      <c r="J13" s="84"/>
      <c r="K13" s="82"/>
      <c r="L13" s="84"/>
      <c r="M13" s="82"/>
      <c r="N13" s="84"/>
      <c r="O13" s="82"/>
      <c r="P13" s="84"/>
      <c r="Q13" s="82"/>
      <c r="R13" s="84"/>
      <c r="S13" s="82"/>
      <c r="T13" s="84"/>
      <c r="U13" s="82"/>
      <c r="V13" s="84"/>
      <c r="X13" s="89">
        <f t="shared" si="0"/>
        <v>0</v>
      </c>
      <c r="Y13" s="89"/>
      <c r="Z13" s="52" t="str">
        <f t="shared" si="1"/>
        <v>LW</v>
      </c>
      <c r="AA13" s="52"/>
      <c r="AE13" s="22">
        <v>11</v>
      </c>
      <c r="AF13" s="95"/>
      <c r="AG13" s="96"/>
      <c r="AH13" s="96"/>
      <c r="AI13" s="97"/>
      <c r="AJ13" s="95"/>
      <c r="AK13" s="97"/>
      <c r="AL13" s="95"/>
      <c r="AM13" s="97"/>
      <c r="AN13" s="95"/>
      <c r="AO13" s="97"/>
      <c r="AP13" s="95"/>
      <c r="AQ13" s="97"/>
      <c r="AR13" s="95"/>
      <c r="AS13" s="97"/>
      <c r="AT13" s="95"/>
      <c r="AU13" s="97"/>
      <c r="AV13" s="95"/>
      <c r="AW13" s="97"/>
      <c r="AX13" s="95"/>
      <c r="AY13" s="97"/>
      <c r="BA13" s="98">
        <f t="shared" si="2"/>
        <v>0</v>
      </c>
      <c r="BB13" s="98"/>
      <c r="BC13" s="52" t="str">
        <f t="shared" si="3"/>
        <v>LW</v>
      </c>
      <c r="BD13" s="52"/>
    </row>
    <row r="14" spans="2:56" x14ac:dyDescent="0.25">
      <c r="B14" s="22">
        <v>12</v>
      </c>
      <c r="C14" s="85"/>
      <c r="D14" s="86"/>
      <c r="E14" s="86"/>
      <c r="F14" s="87"/>
      <c r="G14" s="85"/>
      <c r="H14" s="87"/>
      <c r="I14" s="85"/>
      <c r="J14" s="87"/>
      <c r="K14" s="85"/>
      <c r="L14" s="87"/>
      <c r="M14" s="85"/>
      <c r="N14" s="87"/>
      <c r="O14" s="85"/>
      <c r="P14" s="87"/>
      <c r="Q14" s="85"/>
      <c r="R14" s="87"/>
      <c r="S14" s="85"/>
      <c r="T14" s="87"/>
      <c r="U14" s="85"/>
      <c r="V14" s="87"/>
      <c r="X14" s="88">
        <f t="shared" si="0"/>
        <v>0</v>
      </c>
      <c r="Y14" s="88"/>
      <c r="Z14" s="52" t="str">
        <f t="shared" si="1"/>
        <v>LW</v>
      </c>
      <c r="AA14" s="52"/>
      <c r="AE14" s="22">
        <v>12</v>
      </c>
      <c r="AF14" s="92"/>
      <c r="AG14" s="93"/>
      <c r="AH14" s="93"/>
      <c r="AI14" s="94"/>
      <c r="AJ14" s="92"/>
      <c r="AK14" s="94"/>
      <c r="AL14" s="92"/>
      <c r="AM14" s="94"/>
      <c r="AN14" s="92"/>
      <c r="AO14" s="94"/>
      <c r="AP14" s="92"/>
      <c r="AQ14" s="94"/>
      <c r="AR14" s="92"/>
      <c r="AS14" s="94"/>
      <c r="AT14" s="92"/>
      <c r="AU14" s="94"/>
      <c r="AV14" s="92"/>
      <c r="AW14" s="94"/>
      <c r="AX14" s="92"/>
      <c r="AY14" s="94"/>
      <c r="BA14" s="99">
        <f t="shared" si="2"/>
        <v>0</v>
      </c>
      <c r="BB14" s="99"/>
      <c r="BC14" s="52" t="str">
        <f t="shared" si="3"/>
        <v>LW</v>
      </c>
      <c r="BD14" s="52"/>
    </row>
    <row r="15" spans="2:56" x14ac:dyDescent="0.25">
      <c r="B15" s="22">
        <v>13</v>
      </c>
      <c r="C15" s="82"/>
      <c r="D15" s="83"/>
      <c r="E15" s="83"/>
      <c r="F15" s="84"/>
      <c r="G15" s="82"/>
      <c r="H15" s="84"/>
      <c r="I15" s="82"/>
      <c r="J15" s="84"/>
      <c r="K15" s="82"/>
      <c r="L15" s="84"/>
      <c r="M15" s="82"/>
      <c r="N15" s="84"/>
      <c r="O15" s="82"/>
      <c r="P15" s="84"/>
      <c r="Q15" s="82"/>
      <c r="R15" s="84"/>
      <c r="S15" s="82"/>
      <c r="T15" s="84"/>
      <c r="U15" s="82"/>
      <c r="V15" s="84"/>
      <c r="X15" s="89">
        <f t="shared" si="0"/>
        <v>0</v>
      </c>
      <c r="Y15" s="89"/>
      <c r="Z15" s="52" t="str">
        <f t="shared" si="1"/>
        <v>LW</v>
      </c>
      <c r="AA15" s="52"/>
      <c r="AE15" s="22">
        <v>13</v>
      </c>
      <c r="AF15" s="95"/>
      <c r="AG15" s="96"/>
      <c r="AH15" s="96"/>
      <c r="AI15" s="97"/>
      <c r="AJ15" s="95"/>
      <c r="AK15" s="97"/>
      <c r="AL15" s="95"/>
      <c r="AM15" s="97"/>
      <c r="AN15" s="95"/>
      <c r="AO15" s="97"/>
      <c r="AP15" s="95"/>
      <c r="AQ15" s="97"/>
      <c r="AR15" s="95"/>
      <c r="AS15" s="97"/>
      <c r="AT15" s="95"/>
      <c r="AU15" s="97"/>
      <c r="AV15" s="95"/>
      <c r="AW15" s="97"/>
      <c r="AX15" s="95"/>
      <c r="AY15" s="97"/>
      <c r="BA15" s="98">
        <f t="shared" si="2"/>
        <v>0</v>
      </c>
      <c r="BB15" s="98"/>
      <c r="BC15" s="52" t="str">
        <f t="shared" si="3"/>
        <v>LW</v>
      </c>
      <c r="BD15" s="52"/>
    </row>
    <row r="16" spans="2:56" x14ac:dyDescent="0.25">
      <c r="B16" s="22">
        <v>14</v>
      </c>
      <c r="C16" s="85"/>
      <c r="D16" s="86"/>
      <c r="E16" s="86"/>
      <c r="F16" s="87"/>
      <c r="G16" s="85"/>
      <c r="H16" s="87"/>
      <c r="I16" s="85"/>
      <c r="J16" s="87"/>
      <c r="K16" s="85"/>
      <c r="L16" s="87"/>
      <c r="M16" s="85"/>
      <c r="N16" s="87"/>
      <c r="O16" s="85"/>
      <c r="P16" s="87"/>
      <c r="Q16" s="85"/>
      <c r="R16" s="87"/>
      <c r="S16" s="85"/>
      <c r="T16" s="87"/>
      <c r="U16" s="85"/>
      <c r="V16" s="87"/>
      <c r="X16" s="88">
        <f t="shared" si="0"/>
        <v>0</v>
      </c>
      <c r="Y16" s="88"/>
      <c r="Z16" s="52" t="str">
        <f t="shared" si="1"/>
        <v>LW</v>
      </c>
      <c r="AA16" s="52"/>
      <c r="AE16" s="22">
        <v>14</v>
      </c>
      <c r="AF16" s="92"/>
      <c r="AG16" s="93"/>
      <c r="AH16" s="93"/>
      <c r="AI16" s="94"/>
      <c r="AJ16" s="92"/>
      <c r="AK16" s="94"/>
      <c r="AL16" s="92"/>
      <c r="AM16" s="94"/>
      <c r="AN16" s="92"/>
      <c r="AO16" s="94"/>
      <c r="AP16" s="92"/>
      <c r="AQ16" s="94"/>
      <c r="AR16" s="92"/>
      <c r="AS16" s="94"/>
      <c r="AT16" s="92"/>
      <c r="AU16" s="94"/>
      <c r="AV16" s="92"/>
      <c r="AW16" s="94"/>
      <c r="AX16" s="92"/>
      <c r="AY16" s="94"/>
      <c r="BA16" s="99">
        <f t="shared" si="2"/>
        <v>0</v>
      </c>
      <c r="BB16" s="99"/>
      <c r="BC16" s="52" t="str">
        <f t="shared" si="3"/>
        <v>LW</v>
      </c>
      <c r="BD16" s="52"/>
    </row>
    <row r="17" spans="2:56" x14ac:dyDescent="0.25">
      <c r="B17" s="22">
        <v>15</v>
      </c>
      <c r="C17" s="82"/>
      <c r="D17" s="83"/>
      <c r="E17" s="83"/>
      <c r="F17" s="84"/>
      <c r="G17" s="82"/>
      <c r="H17" s="84"/>
      <c r="I17" s="82"/>
      <c r="J17" s="84"/>
      <c r="K17" s="82"/>
      <c r="L17" s="84"/>
      <c r="M17" s="82"/>
      <c r="N17" s="84"/>
      <c r="O17" s="82"/>
      <c r="P17" s="84"/>
      <c r="Q17" s="82"/>
      <c r="R17" s="84"/>
      <c r="S17" s="82"/>
      <c r="T17" s="84"/>
      <c r="U17" s="82"/>
      <c r="V17" s="84"/>
      <c r="X17" s="89">
        <f t="shared" si="0"/>
        <v>0</v>
      </c>
      <c r="Y17" s="89"/>
      <c r="Z17" s="52" t="str">
        <f t="shared" si="1"/>
        <v>LW</v>
      </c>
      <c r="AA17" s="52"/>
      <c r="AE17" s="22">
        <v>15</v>
      </c>
      <c r="AF17" s="95"/>
      <c r="AG17" s="96"/>
      <c r="AH17" s="96"/>
      <c r="AI17" s="97"/>
      <c r="AJ17" s="95"/>
      <c r="AK17" s="97"/>
      <c r="AL17" s="95"/>
      <c r="AM17" s="97"/>
      <c r="AN17" s="95"/>
      <c r="AO17" s="97"/>
      <c r="AP17" s="95"/>
      <c r="AQ17" s="97"/>
      <c r="AR17" s="95"/>
      <c r="AS17" s="97"/>
      <c r="AT17" s="95"/>
      <c r="AU17" s="97"/>
      <c r="AV17" s="95"/>
      <c r="AW17" s="97"/>
      <c r="AX17" s="95"/>
      <c r="AY17" s="97"/>
      <c r="BA17" s="98">
        <f t="shared" si="2"/>
        <v>0</v>
      </c>
      <c r="BB17" s="98"/>
      <c r="BC17" s="52" t="str">
        <f t="shared" si="3"/>
        <v>LW</v>
      </c>
      <c r="BD17" s="52"/>
    </row>
    <row r="18" spans="2:56" x14ac:dyDescent="0.25">
      <c r="B18" s="22">
        <v>16</v>
      </c>
      <c r="C18" s="85"/>
      <c r="D18" s="86"/>
      <c r="E18" s="86"/>
      <c r="F18" s="87"/>
      <c r="G18" s="85"/>
      <c r="H18" s="87"/>
      <c r="I18" s="85"/>
      <c r="J18" s="87"/>
      <c r="K18" s="85"/>
      <c r="L18" s="87"/>
      <c r="M18" s="85"/>
      <c r="N18" s="87"/>
      <c r="O18" s="85"/>
      <c r="P18" s="87"/>
      <c r="Q18" s="85"/>
      <c r="R18" s="87"/>
      <c r="S18" s="85"/>
      <c r="T18" s="87"/>
      <c r="U18" s="85"/>
      <c r="V18" s="87"/>
      <c r="X18" s="88">
        <f t="shared" si="0"/>
        <v>0</v>
      </c>
      <c r="Y18" s="88"/>
      <c r="Z18" s="52" t="str">
        <f t="shared" si="1"/>
        <v>LW</v>
      </c>
      <c r="AA18" s="52"/>
      <c r="AE18" s="22">
        <v>16</v>
      </c>
      <c r="AF18" s="92"/>
      <c r="AG18" s="93"/>
      <c r="AH18" s="93"/>
      <c r="AI18" s="94"/>
      <c r="AJ18" s="92"/>
      <c r="AK18" s="94"/>
      <c r="AL18" s="92"/>
      <c r="AM18" s="94"/>
      <c r="AN18" s="92"/>
      <c r="AO18" s="94"/>
      <c r="AP18" s="92"/>
      <c r="AQ18" s="94"/>
      <c r="AR18" s="92"/>
      <c r="AS18" s="94"/>
      <c r="AT18" s="92"/>
      <c r="AU18" s="94"/>
      <c r="AV18" s="92"/>
      <c r="AW18" s="94"/>
      <c r="AX18" s="92"/>
      <c r="AY18" s="94"/>
      <c r="BA18" s="99">
        <f t="shared" si="2"/>
        <v>0</v>
      </c>
      <c r="BB18" s="99"/>
      <c r="BC18" s="52" t="str">
        <f t="shared" si="3"/>
        <v>LW</v>
      </c>
      <c r="BD18" s="52"/>
    </row>
    <row r="19" spans="2:56" x14ac:dyDescent="0.25">
      <c r="B19" s="22">
        <v>17</v>
      </c>
      <c r="C19" s="82"/>
      <c r="D19" s="83"/>
      <c r="E19" s="83"/>
      <c r="F19" s="84"/>
      <c r="G19" s="82"/>
      <c r="H19" s="84"/>
      <c r="I19" s="82"/>
      <c r="J19" s="84"/>
      <c r="K19" s="82"/>
      <c r="L19" s="84"/>
      <c r="M19" s="82"/>
      <c r="N19" s="84"/>
      <c r="O19" s="82"/>
      <c r="P19" s="84"/>
      <c r="Q19" s="82"/>
      <c r="R19" s="84"/>
      <c r="S19" s="82"/>
      <c r="T19" s="84"/>
      <c r="U19" s="82"/>
      <c r="V19" s="84"/>
      <c r="X19" s="89">
        <f t="shared" si="0"/>
        <v>0</v>
      </c>
      <c r="Y19" s="89"/>
      <c r="Z19" s="52" t="str">
        <f t="shared" si="1"/>
        <v>LW</v>
      </c>
      <c r="AA19" s="52"/>
      <c r="AE19" s="22">
        <v>17</v>
      </c>
      <c r="AF19" s="95"/>
      <c r="AG19" s="96"/>
      <c r="AH19" s="96"/>
      <c r="AI19" s="97"/>
      <c r="AJ19" s="95"/>
      <c r="AK19" s="97"/>
      <c r="AL19" s="95"/>
      <c r="AM19" s="97"/>
      <c r="AN19" s="95"/>
      <c r="AO19" s="97"/>
      <c r="AP19" s="95"/>
      <c r="AQ19" s="97"/>
      <c r="AR19" s="95"/>
      <c r="AS19" s="97"/>
      <c r="AT19" s="95"/>
      <c r="AU19" s="97"/>
      <c r="AV19" s="95"/>
      <c r="AW19" s="97"/>
      <c r="AX19" s="95"/>
      <c r="AY19" s="97"/>
      <c r="BA19" s="98">
        <f t="shared" si="2"/>
        <v>0</v>
      </c>
      <c r="BB19" s="98"/>
      <c r="BC19" s="52" t="str">
        <f t="shared" si="3"/>
        <v>LW</v>
      </c>
      <c r="BD19" s="52"/>
    </row>
    <row r="20" spans="2:56" x14ac:dyDescent="0.25">
      <c r="B20" s="22">
        <v>18</v>
      </c>
      <c r="C20" s="85"/>
      <c r="D20" s="86"/>
      <c r="E20" s="86"/>
      <c r="F20" s="87"/>
      <c r="G20" s="85"/>
      <c r="H20" s="87"/>
      <c r="I20" s="85"/>
      <c r="J20" s="87"/>
      <c r="K20" s="85"/>
      <c r="L20" s="87"/>
      <c r="M20" s="85"/>
      <c r="N20" s="87"/>
      <c r="O20" s="85"/>
      <c r="P20" s="87"/>
      <c r="Q20" s="85"/>
      <c r="R20" s="87"/>
      <c r="S20" s="85"/>
      <c r="T20" s="87"/>
      <c r="U20" s="85"/>
      <c r="V20" s="87"/>
      <c r="X20" s="88">
        <f t="shared" si="0"/>
        <v>0</v>
      </c>
      <c r="Y20" s="88"/>
      <c r="Z20" s="52" t="str">
        <f>IF(X20&lt;17,"LW",IF(X20&gt;21,"HI","OK"))</f>
        <v>LW</v>
      </c>
      <c r="AA20" s="52"/>
      <c r="AE20" s="22">
        <v>18</v>
      </c>
      <c r="AF20" s="92"/>
      <c r="AG20" s="93"/>
      <c r="AH20" s="93"/>
      <c r="AI20" s="94"/>
      <c r="AJ20" s="92"/>
      <c r="AK20" s="94"/>
      <c r="AL20" s="92"/>
      <c r="AM20" s="94"/>
      <c r="AN20" s="92"/>
      <c r="AO20" s="94"/>
      <c r="AP20" s="92"/>
      <c r="AQ20" s="94"/>
      <c r="AR20" s="92"/>
      <c r="AS20" s="94"/>
      <c r="AT20" s="92"/>
      <c r="AU20" s="94"/>
      <c r="AV20" s="92"/>
      <c r="AW20" s="94"/>
      <c r="AX20" s="92"/>
      <c r="AY20" s="94"/>
      <c r="BA20" s="99">
        <f t="shared" si="2"/>
        <v>0</v>
      </c>
      <c r="BB20" s="99"/>
      <c r="BC20" s="52" t="str">
        <f>IF(BA20&lt;17,"LW",IF(BA20&gt;21,"HI","OK"))</f>
        <v>LW</v>
      </c>
      <c r="BD20" s="52"/>
    </row>
    <row r="22" spans="2:56" x14ac:dyDescent="0.25">
      <c r="C22" s="90" t="s">
        <v>178</v>
      </c>
      <c r="D22" s="124"/>
      <c r="E22" s="124"/>
      <c r="F22" s="91"/>
      <c r="G22" s="90">
        <f>SUM(G3:H20)</f>
        <v>0</v>
      </c>
      <c r="H22" s="91"/>
      <c r="I22" s="90">
        <f>SUM(I3:J20)</f>
        <v>0</v>
      </c>
      <c r="J22" s="91"/>
      <c r="K22" s="90">
        <f>SUM(K3:L20)</f>
        <v>0</v>
      </c>
      <c r="L22" s="91"/>
      <c r="M22" s="90">
        <f>SUM(M3:N20)</f>
        <v>0</v>
      </c>
      <c r="N22" s="91"/>
      <c r="O22" s="90">
        <f>SUM(O3:P20)</f>
        <v>0</v>
      </c>
      <c r="P22" s="91"/>
      <c r="Q22" s="90">
        <f>SUM(Q3:R20)</f>
        <v>0</v>
      </c>
      <c r="R22" s="91"/>
      <c r="S22" s="90">
        <f>SUM(S3:T20)</f>
        <v>0</v>
      </c>
      <c r="T22" s="91"/>
      <c r="U22" s="90">
        <f>SUM(U3:V20)</f>
        <v>0</v>
      </c>
      <c r="V22" s="91"/>
      <c r="X22" s="80">
        <f>SUM(G22:V22)</f>
        <v>0</v>
      </c>
      <c r="Y22" s="80"/>
      <c r="Z22" s="52" t="str">
        <f>IF(X22&lt;320,"LW",IF(X22&gt;320,"HI","OK"))</f>
        <v>LW</v>
      </c>
      <c r="AA22" s="52"/>
      <c r="AF22" s="100" t="s">
        <v>178</v>
      </c>
      <c r="AG22" s="125"/>
      <c r="AH22" s="125"/>
      <c r="AI22" s="101"/>
      <c r="AJ22" s="100">
        <f>SUM(AJ3:AK20)</f>
        <v>0</v>
      </c>
      <c r="AK22" s="101"/>
      <c r="AL22" s="100">
        <f>SUM(AL3:AM20)</f>
        <v>0</v>
      </c>
      <c r="AM22" s="101"/>
      <c r="AN22" s="100">
        <f>SUM(AN3:AO20)</f>
        <v>0</v>
      </c>
      <c r="AO22" s="101"/>
      <c r="AP22" s="100">
        <f>SUM(AP3:AQ20)</f>
        <v>0</v>
      </c>
      <c r="AQ22" s="101"/>
      <c r="AR22" s="100">
        <f>SUM(AR3:AS20)</f>
        <v>0</v>
      </c>
      <c r="AS22" s="101"/>
      <c r="AT22" s="100">
        <f>SUM(AT3:AU20)</f>
        <v>0</v>
      </c>
      <c r="AU22" s="101"/>
      <c r="AV22" s="100">
        <f>SUM(AV3:AW20)</f>
        <v>0</v>
      </c>
      <c r="AW22" s="101"/>
      <c r="AX22" s="100">
        <f>SUM(AX3:AY20)</f>
        <v>0</v>
      </c>
      <c r="AY22" s="101"/>
      <c r="BA22" s="81">
        <f>SUM(AJ22:AY22)</f>
        <v>0</v>
      </c>
      <c r="BB22" s="81"/>
      <c r="BC22" s="52" t="str">
        <f>IF(BA22&lt;320,"LW",IF(BA22&gt;320,"HI","OK"))</f>
        <v>LW</v>
      </c>
      <c r="BD22" s="52"/>
    </row>
    <row r="23" spans="2:56" x14ac:dyDescent="0.25">
      <c r="G23" s="66" t="str">
        <f>IF(G22&lt;180,"LW",IF(G22&gt;180,"HI","OK"))</f>
        <v>LW</v>
      </c>
      <c r="H23" s="68"/>
      <c r="I23" s="66" t="str">
        <f>IF(I22&lt;39,"LW",IF(I22&gt;39,"HI","OK"))</f>
        <v>LW</v>
      </c>
      <c r="J23" s="68"/>
      <c r="K23" s="66" t="str">
        <f>IF(K22&lt;25,"LW",IF(K22&gt;25,"HI","OK"))</f>
        <v>LW</v>
      </c>
      <c r="L23" s="68"/>
      <c r="M23" s="66" t="str">
        <f>IF(M22&lt;12,"LW",IF(M22&gt;12,"HI","OK"))</f>
        <v>LW</v>
      </c>
      <c r="N23" s="68"/>
      <c r="O23" s="66" t="str">
        <f>IF(O22&lt;25,"LW",IF(O22&gt;25,"HI","OK"))</f>
        <v>LW</v>
      </c>
      <c r="P23" s="68"/>
      <c r="Q23" s="66" t="str">
        <f>IF(Q22&lt;12,"LW",IF(Q22&gt;12,"HI","OK"))</f>
        <v>LW</v>
      </c>
      <c r="R23" s="68"/>
      <c r="S23" s="66" t="str">
        <f>IF(S22&lt;18,"LW",IF(S22&gt;18,"HI","OK"))</f>
        <v>LW</v>
      </c>
      <c r="T23" s="68"/>
      <c r="U23" s="66" t="str">
        <f>IF(U22&lt;9,"LW",IF(U22&gt;9,"HI","OK"))</f>
        <v>LW</v>
      </c>
      <c r="V23" s="68"/>
      <c r="AJ23" s="66" t="str">
        <f>IF(AJ22&lt;180,"LW",IF(AJ22&gt;180,"HI","OK"))</f>
        <v>LW</v>
      </c>
      <c r="AK23" s="68"/>
      <c r="AL23" s="66" t="str">
        <f>IF(AL22&lt;39,"LW",IF(AL22&gt;39,"HI","OK"))</f>
        <v>LW</v>
      </c>
      <c r="AM23" s="68"/>
      <c r="AN23" s="66" t="str">
        <f>IF(AN22&lt;25,"LW",IF(AN22&gt;25,"HI","OK"))</f>
        <v>LW</v>
      </c>
      <c r="AO23" s="68"/>
      <c r="AP23" s="66" t="str">
        <f>IF(AP22&lt;12,"LW",IF(AP22&gt;12,"HI","OK"))</f>
        <v>LW</v>
      </c>
      <c r="AQ23" s="68"/>
      <c r="AR23" s="66" t="str">
        <f>IF(AR22&lt;25,"LW",IF(AR22&gt;25,"HI","OK"))</f>
        <v>LW</v>
      </c>
      <c r="AS23" s="68"/>
      <c r="AT23" s="66" t="str">
        <f>IF(AT22&lt;12,"LW",IF(AT22&gt;12,"HI","OK"))</f>
        <v>LW</v>
      </c>
      <c r="AU23" s="68"/>
      <c r="AV23" s="66" t="str">
        <f>IF(AV22&lt;18,"LW",IF(AV22&gt;18,"HI","OK"))</f>
        <v>LW</v>
      </c>
      <c r="AW23" s="68"/>
      <c r="AX23" s="66" t="str">
        <f>IF(AX22&lt;9,"LW",IF(AX22&gt;9,"HI","OK"))</f>
        <v>LW</v>
      </c>
      <c r="AY23" s="68"/>
    </row>
    <row r="26" spans="2:56" x14ac:dyDescent="0.25">
      <c r="G26" s="102" t="s">
        <v>13</v>
      </c>
      <c r="H26" s="102"/>
      <c r="I26" s="102" t="s">
        <v>14</v>
      </c>
      <c r="J26" s="102"/>
      <c r="K26" s="102" t="s">
        <v>171</v>
      </c>
      <c r="L26" s="102"/>
      <c r="M26" s="102" t="s">
        <v>172</v>
      </c>
      <c r="N26" s="102"/>
      <c r="O26" s="102" t="s">
        <v>173</v>
      </c>
      <c r="P26" s="102"/>
      <c r="Q26" s="102" t="s">
        <v>174</v>
      </c>
      <c r="R26" s="102"/>
      <c r="S26" s="102" t="s">
        <v>175</v>
      </c>
      <c r="T26" s="102"/>
      <c r="U26" s="102" t="s">
        <v>176</v>
      </c>
      <c r="V26" s="102"/>
      <c r="X26" s="46" t="s">
        <v>177</v>
      </c>
      <c r="Y26" s="46"/>
      <c r="Z26" s="59"/>
      <c r="AA26" s="59"/>
      <c r="AJ26" s="103" t="s">
        <v>13</v>
      </c>
      <c r="AK26" s="103"/>
      <c r="AL26" s="103" t="s">
        <v>14</v>
      </c>
      <c r="AM26" s="103"/>
      <c r="AN26" s="103" t="s">
        <v>171</v>
      </c>
      <c r="AO26" s="103"/>
      <c r="AP26" s="103" t="s">
        <v>172</v>
      </c>
      <c r="AQ26" s="103"/>
      <c r="AR26" s="103" t="s">
        <v>173</v>
      </c>
      <c r="AS26" s="103"/>
      <c r="AT26" s="103" t="s">
        <v>174</v>
      </c>
      <c r="AU26" s="103"/>
      <c r="AV26" s="103" t="s">
        <v>175</v>
      </c>
      <c r="AW26" s="103"/>
      <c r="AX26" s="103" t="s">
        <v>176</v>
      </c>
      <c r="AY26" s="103"/>
      <c r="BA26" s="46" t="s">
        <v>177</v>
      </c>
      <c r="BB26" s="46"/>
      <c r="BC26" s="59"/>
      <c r="BD26" s="59"/>
    </row>
    <row r="27" spans="2:56" x14ac:dyDescent="0.25">
      <c r="B27" s="22">
        <v>1</v>
      </c>
      <c r="C27" s="104"/>
      <c r="D27" s="105"/>
      <c r="E27" s="105"/>
      <c r="F27" s="106"/>
      <c r="G27" s="104"/>
      <c r="H27" s="106"/>
      <c r="I27" s="104"/>
      <c r="J27" s="106"/>
      <c r="K27" s="104"/>
      <c r="L27" s="106"/>
      <c r="M27" s="104"/>
      <c r="N27" s="106"/>
      <c r="O27" s="104"/>
      <c r="P27" s="106"/>
      <c r="Q27" s="104"/>
      <c r="R27" s="106"/>
      <c r="S27" s="104"/>
      <c r="T27" s="106"/>
      <c r="U27" s="104"/>
      <c r="V27" s="106"/>
      <c r="X27" s="111">
        <f>SUM(G27:V27)</f>
        <v>0</v>
      </c>
      <c r="Y27" s="111"/>
      <c r="Z27" s="52" t="str">
        <f>IF(X27&lt;17,"LW",IF(X27&gt;21,"HI","OK"))</f>
        <v>LW</v>
      </c>
      <c r="AA27" s="52"/>
      <c r="AE27" s="22">
        <v>1</v>
      </c>
      <c r="AF27" s="114"/>
      <c r="AG27" s="115"/>
      <c r="AH27" s="115"/>
      <c r="AI27" s="116"/>
      <c r="AJ27" s="114"/>
      <c r="AK27" s="116"/>
      <c r="AL27" s="114"/>
      <c r="AM27" s="116"/>
      <c r="AN27" s="114"/>
      <c r="AO27" s="116"/>
      <c r="AP27" s="114"/>
      <c r="AQ27" s="116"/>
      <c r="AR27" s="114"/>
      <c r="AS27" s="116"/>
      <c r="AT27" s="114"/>
      <c r="AU27" s="116"/>
      <c r="AV27" s="114"/>
      <c r="AW27" s="116"/>
      <c r="AX27" s="114"/>
      <c r="AY27" s="116"/>
      <c r="BA27" s="120">
        <f>SUM(AJ27:AY27)</f>
        <v>0</v>
      </c>
      <c r="BB27" s="120"/>
      <c r="BC27" s="52" t="str">
        <f>IF(BA27&lt;17,"LW",IF(BA27&gt;21,"HI","OK"))</f>
        <v>LW</v>
      </c>
      <c r="BD27" s="52"/>
    </row>
    <row r="28" spans="2:56" x14ac:dyDescent="0.25">
      <c r="B28" s="22">
        <v>2</v>
      </c>
      <c r="C28" s="107"/>
      <c r="D28" s="108"/>
      <c r="E28" s="108"/>
      <c r="F28" s="109"/>
      <c r="G28" s="107"/>
      <c r="H28" s="109"/>
      <c r="I28" s="107"/>
      <c r="J28" s="109"/>
      <c r="K28" s="107"/>
      <c r="L28" s="109"/>
      <c r="M28" s="107"/>
      <c r="N28" s="109"/>
      <c r="O28" s="107"/>
      <c r="P28" s="109"/>
      <c r="Q28" s="107"/>
      <c r="R28" s="109"/>
      <c r="S28" s="107"/>
      <c r="T28" s="109"/>
      <c r="U28" s="107"/>
      <c r="V28" s="109"/>
      <c r="X28" s="110">
        <f t="shared" ref="X28:X44" si="4">SUM(G28:V28)</f>
        <v>0</v>
      </c>
      <c r="Y28" s="110"/>
      <c r="Z28" s="52" t="str">
        <f t="shared" ref="Z28:Z43" si="5">IF(X28&lt;17,"LW",IF(X28&gt;21,"HI","OK"))</f>
        <v>LW</v>
      </c>
      <c r="AA28" s="52"/>
      <c r="AE28" s="22">
        <v>2</v>
      </c>
      <c r="AF28" s="117"/>
      <c r="AG28" s="118"/>
      <c r="AH28" s="118"/>
      <c r="AI28" s="119"/>
      <c r="AJ28" s="117"/>
      <c r="AK28" s="119"/>
      <c r="AL28" s="117"/>
      <c r="AM28" s="119"/>
      <c r="AN28" s="117"/>
      <c r="AO28" s="119"/>
      <c r="AP28" s="117"/>
      <c r="AQ28" s="119"/>
      <c r="AR28" s="117"/>
      <c r="AS28" s="119"/>
      <c r="AT28" s="117"/>
      <c r="AU28" s="119"/>
      <c r="AV28" s="117"/>
      <c r="AW28" s="119"/>
      <c r="AX28" s="117"/>
      <c r="AY28" s="119"/>
      <c r="BA28" s="121">
        <f t="shared" ref="BA28:BA44" si="6">SUM(AJ28:AY28)</f>
        <v>0</v>
      </c>
      <c r="BB28" s="121"/>
      <c r="BC28" s="52" t="str">
        <f t="shared" ref="BC28:BC43" si="7">IF(BA28&lt;17,"LW",IF(BA28&gt;21,"HI","OK"))</f>
        <v>LW</v>
      </c>
      <c r="BD28" s="52"/>
    </row>
    <row r="29" spans="2:56" x14ac:dyDescent="0.25">
      <c r="B29" s="22">
        <v>3</v>
      </c>
      <c r="C29" s="104"/>
      <c r="D29" s="105"/>
      <c r="E29" s="105"/>
      <c r="F29" s="106"/>
      <c r="G29" s="104"/>
      <c r="H29" s="106"/>
      <c r="I29" s="104"/>
      <c r="J29" s="106"/>
      <c r="K29" s="104"/>
      <c r="L29" s="106"/>
      <c r="M29" s="104"/>
      <c r="N29" s="106"/>
      <c r="O29" s="104"/>
      <c r="P29" s="106"/>
      <c r="Q29" s="104"/>
      <c r="R29" s="106"/>
      <c r="S29" s="104"/>
      <c r="T29" s="106"/>
      <c r="U29" s="104"/>
      <c r="V29" s="106"/>
      <c r="X29" s="111">
        <f t="shared" si="4"/>
        <v>0</v>
      </c>
      <c r="Y29" s="111"/>
      <c r="Z29" s="52" t="str">
        <f t="shared" si="5"/>
        <v>LW</v>
      </c>
      <c r="AA29" s="52"/>
      <c r="AE29" s="22">
        <v>3</v>
      </c>
      <c r="AF29" s="114"/>
      <c r="AG29" s="115"/>
      <c r="AH29" s="115"/>
      <c r="AI29" s="116"/>
      <c r="AJ29" s="114"/>
      <c r="AK29" s="116"/>
      <c r="AL29" s="114"/>
      <c r="AM29" s="116"/>
      <c r="AN29" s="114"/>
      <c r="AO29" s="116"/>
      <c r="AP29" s="114"/>
      <c r="AQ29" s="116"/>
      <c r="AR29" s="114"/>
      <c r="AS29" s="116"/>
      <c r="AT29" s="114"/>
      <c r="AU29" s="116"/>
      <c r="AV29" s="114"/>
      <c r="AW29" s="116"/>
      <c r="AX29" s="114"/>
      <c r="AY29" s="116"/>
      <c r="BA29" s="120">
        <f t="shared" si="6"/>
        <v>0</v>
      </c>
      <c r="BB29" s="120"/>
      <c r="BC29" s="52" t="str">
        <f t="shared" si="7"/>
        <v>LW</v>
      </c>
      <c r="BD29" s="52"/>
    </row>
    <row r="30" spans="2:56" x14ac:dyDescent="0.25">
      <c r="B30" s="22">
        <v>4</v>
      </c>
      <c r="C30" s="107"/>
      <c r="D30" s="108"/>
      <c r="E30" s="108"/>
      <c r="F30" s="109"/>
      <c r="G30" s="107"/>
      <c r="H30" s="109"/>
      <c r="I30" s="107"/>
      <c r="J30" s="109"/>
      <c r="K30" s="107"/>
      <c r="L30" s="109"/>
      <c r="M30" s="107"/>
      <c r="N30" s="109"/>
      <c r="O30" s="107"/>
      <c r="P30" s="109"/>
      <c r="Q30" s="107"/>
      <c r="R30" s="109"/>
      <c r="S30" s="107"/>
      <c r="T30" s="109"/>
      <c r="U30" s="107"/>
      <c r="V30" s="109"/>
      <c r="X30" s="110">
        <f t="shared" si="4"/>
        <v>0</v>
      </c>
      <c r="Y30" s="110"/>
      <c r="Z30" s="52" t="str">
        <f t="shared" si="5"/>
        <v>LW</v>
      </c>
      <c r="AA30" s="52"/>
      <c r="AE30" s="22">
        <v>4</v>
      </c>
      <c r="AF30" s="117"/>
      <c r="AG30" s="118"/>
      <c r="AH30" s="118"/>
      <c r="AI30" s="119"/>
      <c r="AJ30" s="117"/>
      <c r="AK30" s="119"/>
      <c r="AL30" s="117"/>
      <c r="AM30" s="119"/>
      <c r="AN30" s="117"/>
      <c r="AO30" s="119"/>
      <c r="AP30" s="117"/>
      <c r="AQ30" s="119"/>
      <c r="AR30" s="117"/>
      <c r="AS30" s="119"/>
      <c r="AT30" s="117"/>
      <c r="AU30" s="119"/>
      <c r="AV30" s="117"/>
      <c r="AW30" s="119"/>
      <c r="AX30" s="117"/>
      <c r="AY30" s="119"/>
      <c r="BA30" s="121">
        <f t="shared" si="6"/>
        <v>0</v>
      </c>
      <c r="BB30" s="121"/>
      <c r="BC30" s="52" t="str">
        <f t="shared" si="7"/>
        <v>LW</v>
      </c>
      <c r="BD30" s="52"/>
    </row>
    <row r="31" spans="2:56" x14ac:dyDescent="0.25">
      <c r="B31" s="22">
        <v>5</v>
      </c>
      <c r="C31" s="104"/>
      <c r="D31" s="105"/>
      <c r="E31" s="105"/>
      <c r="F31" s="106"/>
      <c r="G31" s="104"/>
      <c r="H31" s="106"/>
      <c r="I31" s="104"/>
      <c r="J31" s="106"/>
      <c r="K31" s="104"/>
      <c r="L31" s="106"/>
      <c r="M31" s="104"/>
      <c r="N31" s="106"/>
      <c r="O31" s="104"/>
      <c r="P31" s="106"/>
      <c r="Q31" s="104"/>
      <c r="R31" s="106"/>
      <c r="S31" s="104"/>
      <c r="T31" s="106"/>
      <c r="U31" s="104"/>
      <c r="V31" s="106"/>
      <c r="X31" s="111">
        <f t="shared" si="4"/>
        <v>0</v>
      </c>
      <c r="Y31" s="111"/>
      <c r="Z31" s="52" t="str">
        <f t="shared" si="5"/>
        <v>LW</v>
      </c>
      <c r="AA31" s="52"/>
      <c r="AE31" s="22">
        <v>5</v>
      </c>
      <c r="AF31" s="114"/>
      <c r="AG31" s="115"/>
      <c r="AH31" s="115"/>
      <c r="AI31" s="116"/>
      <c r="AJ31" s="114"/>
      <c r="AK31" s="116"/>
      <c r="AL31" s="114"/>
      <c r="AM31" s="116"/>
      <c r="AN31" s="114"/>
      <c r="AO31" s="116"/>
      <c r="AP31" s="114"/>
      <c r="AQ31" s="116"/>
      <c r="AR31" s="114"/>
      <c r="AS31" s="116"/>
      <c r="AT31" s="114"/>
      <c r="AU31" s="116"/>
      <c r="AV31" s="114"/>
      <c r="AW31" s="116"/>
      <c r="AX31" s="114"/>
      <c r="AY31" s="116"/>
      <c r="BA31" s="120">
        <f t="shared" si="6"/>
        <v>0</v>
      </c>
      <c r="BB31" s="120"/>
      <c r="BC31" s="52" t="str">
        <f t="shared" si="7"/>
        <v>LW</v>
      </c>
      <c r="BD31" s="52"/>
    </row>
    <row r="32" spans="2:56" x14ac:dyDescent="0.25">
      <c r="B32" s="22">
        <v>6</v>
      </c>
      <c r="C32" s="107"/>
      <c r="D32" s="108"/>
      <c r="E32" s="108"/>
      <c r="F32" s="109"/>
      <c r="G32" s="107"/>
      <c r="H32" s="109"/>
      <c r="I32" s="107"/>
      <c r="J32" s="109"/>
      <c r="K32" s="107"/>
      <c r="L32" s="109"/>
      <c r="M32" s="107"/>
      <c r="N32" s="109"/>
      <c r="O32" s="107"/>
      <c r="P32" s="109"/>
      <c r="Q32" s="107"/>
      <c r="R32" s="109"/>
      <c r="S32" s="107"/>
      <c r="T32" s="109"/>
      <c r="U32" s="107"/>
      <c r="V32" s="109"/>
      <c r="X32" s="110">
        <f t="shared" si="4"/>
        <v>0</v>
      </c>
      <c r="Y32" s="110"/>
      <c r="Z32" s="52" t="str">
        <f t="shared" si="5"/>
        <v>LW</v>
      </c>
      <c r="AA32" s="52"/>
      <c r="AE32" s="22">
        <v>6</v>
      </c>
      <c r="AF32" s="117"/>
      <c r="AG32" s="118"/>
      <c r="AH32" s="118"/>
      <c r="AI32" s="119"/>
      <c r="AJ32" s="117"/>
      <c r="AK32" s="119"/>
      <c r="AL32" s="117"/>
      <c r="AM32" s="119"/>
      <c r="AN32" s="117"/>
      <c r="AO32" s="119"/>
      <c r="AP32" s="117"/>
      <c r="AQ32" s="119"/>
      <c r="AR32" s="117"/>
      <c r="AS32" s="119"/>
      <c r="AT32" s="117"/>
      <c r="AU32" s="119"/>
      <c r="AV32" s="117"/>
      <c r="AW32" s="119"/>
      <c r="AX32" s="117"/>
      <c r="AY32" s="119"/>
      <c r="BA32" s="121">
        <f t="shared" si="6"/>
        <v>0</v>
      </c>
      <c r="BB32" s="121"/>
      <c r="BC32" s="52" t="str">
        <f t="shared" si="7"/>
        <v>LW</v>
      </c>
      <c r="BD32" s="52"/>
    </row>
    <row r="33" spans="2:56" x14ac:dyDescent="0.25">
      <c r="B33" s="22">
        <v>7</v>
      </c>
      <c r="C33" s="104"/>
      <c r="D33" s="105"/>
      <c r="E33" s="105"/>
      <c r="F33" s="106"/>
      <c r="G33" s="104"/>
      <c r="H33" s="106"/>
      <c r="I33" s="104"/>
      <c r="J33" s="106"/>
      <c r="K33" s="104"/>
      <c r="L33" s="106"/>
      <c r="M33" s="104"/>
      <c r="N33" s="106"/>
      <c r="O33" s="104"/>
      <c r="P33" s="106"/>
      <c r="Q33" s="104"/>
      <c r="R33" s="106"/>
      <c r="S33" s="104"/>
      <c r="T33" s="106"/>
      <c r="U33" s="104"/>
      <c r="V33" s="106"/>
      <c r="X33" s="111">
        <f t="shared" si="4"/>
        <v>0</v>
      </c>
      <c r="Y33" s="111"/>
      <c r="Z33" s="52" t="str">
        <f t="shared" si="5"/>
        <v>LW</v>
      </c>
      <c r="AA33" s="52"/>
      <c r="AE33" s="22">
        <v>7</v>
      </c>
      <c r="AF33" s="114"/>
      <c r="AG33" s="115"/>
      <c r="AH33" s="115"/>
      <c r="AI33" s="116"/>
      <c r="AJ33" s="114"/>
      <c r="AK33" s="116"/>
      <c r="AL33" s="114"/>
      <c r="AM33" s="116"/>
      <c r="AN33" s="114"/>
      <c r="AO33" s="116"/>
      <c r="AP33" s="114"/>
      <c r="AQ33" s="116"/>
      <c r="AR33" s="114"/>
      <c r="AS33" s="116"/>
      <c r="AT33" s="114"/>
      <c r="AU33" s="116"/>
      <c r="AV33" s="114"/>
      <c r="AW33" s="116"/>
      <c r="AX33" s="114"/>
      <c r="AY33" s="116"/>
      <c r="BA33" s="120">
        <f t="shared" si="6"/>
        <v>0</v>
      </c>
      <c r="BB33" s="120"/>
      <c r="BC33" s="52" t="str">
        <f t="shared" si="7"/>
        <v>LW</v>
      </c>
      <c r="BD33" s="52"/>
    </row>
    <row r="34" spans="2:56" x14ac:dyDescent="0.25">
      <c r="B34" s="22">
        <v>8</v>
      </c>
      <c r="C34" s="107"/>
      <c r="D34" s="108"/>
      <c r="E34" s="108"/>
      <c r="F34" s="109"/>
      <c r="G34" s="107"/>
      <c r="H34" s="109"/>
      <c r="I34" s="107"/>
      <c r="J34" s="109"/>
      <c r="K34" s="107"/>
      <c r="L34" s="109"/>
      <c r="M34" s="107"/>
      <c r="N34" s="109"/>
      <c r="O34" s="107"/>
      <c r="P34" s="109"/>
      <c r="Q34" s="107"/>
      <c r="R34" s="109"/>
      <c r="S34" s="107"/>
      <c r="T34" s="109"/>
      <c r="U34" s="107"/>
      <c r="V34" s="109"/>
      <c r="X34" s="110">
        <f t="shared" si="4"/>
        <v>0</v>
      </c>
      <c r="Y34" s="110"/>
      <c r="Z34" s="52" t="str">
        <f t="shared" si="5"/>
        <v>LW</v>
      </c>
      <c r="AA34" s="52"/>
      <c r="AE34" s="22">
        <v>8</v>
      </c>
      <c r="AF34" s="117"/>
      <c r="AG34" s="118"/>
      <c r="AH34" s="118"/>
      <c r="AI34" s="119"/>
      <c r="AJ34" s="117"/>
      <c r="AK34" s="119"/>
      <c r="AL34" s="117"/>
      <c r="AM34" s="119"/>
      <c r="AN34" s="117"/>
      <c r="AO34" s="119"/>
      <c r="AP34" s="117"/>
      <c r="AQ34" s="119"/>
      <c r="AR34" s="117"/>
      <c r="AS34" s="119"/>
      <c r="AT34" s="117"/>
      <c r="AU34" s="119"/>
      <c r="AV34" s="117"/>
      <c r="AW34" s="119"/>
      <c r="AX34" s="117"/>
      <c r="AY34" s="119"/>
      <c r="BA34" s="121">
        <f t="shared" si="6"/>
        <v>0</v>
      </c>
      <c r="BB34" s="121"/>
      <c r="BC34" s="52" t="str">
        <f t="shared" si="7"/>
        <v>LW</v>
      </c>
      <c r="BD34" s="52"/>
    </row>
    <row r="35" spans="2:56" x14ac:dyDescent="0.25">
      <c r="B35" s="22">
        <v>9</v>
      </c>
      <c r="C35" s="104"/>
      <c r="D35" s="105"/>
      <c r="E35" s="105"/>
      <c r="F35" s="106"/>
      <c r="G35" s="104"/>
      <c r="H35" s="106"/>
      <c r="I35" s="104"/>
      <c r="J35" s="106"/>
      <c r="K35" s="104"/>
      <c r="L35" s="106"/>
      <c r="M35" s="104"/>
      <c r="N35" s="106"/>
      <c r="O35" s="104"/>
      <c r="P35" s="106"/>
      <c r="Q35" s="104"/>
      <c r="R35" s="106"/>
      <c r="S35" s="104"/>
      <c r="T35" s="106"/>
      <c r="U35" s="104"/>
      <c r="V35" s="106"/>
      <c r="X35" s="111">
        <f t="shared" si="4"/>
        <v>0</v>
      </c>
      <c r="Y35" s="111"/>
      <c r="Z35" s="52" t="str">
        <f t="shared" si="5"/>
        <v>LW</v>
      </c>
      <c r="AA35" s="52"/>
      <c r="AE35" s="22">
        <v>9</v>
      </c>
      <c r="AF35" s="114"/>
      <c r="AG35" s="115"/>
      <c r="AH35" s="115"/>
      <c r="AI35" s="116"/>
      <c r="AJ35" s="114"/>
      <c r="AK35" s="116"/>
      <c r="AL35" s="114"/>
      <c r="AM35" s="116"/>
      <c r="AN35" s="114"/>
      <c r="AO35" s="116"/>
      <c r="AP35" s="114"/>
      <c r="AQ35" s="116"/>
      <c r="AR35" s="114"/>
      <c r="AS35" s="116"/>
      <c r="AT35" s="114"/>
      <c r="AU35" s="116"/>
      <c r="AV35" s="114"/>
      <c r="AW35" s="116"/>
      <c r="AX35" s="114"/>
      <c r="AY35" s="116"/>
      <c r="BA35" s="120">
        <f t="shared" si="6"/>
        <v>0</v>
      </c>
      <c r="BB35" s="120"/>
      <c r="BC35" s="52" t="str">
        <f t="shared" si="7"/>
        <v>LW</v>
      </c>
      <c r="BD35" s="52"/>
    </row>
    <row r="36" spans="2:56" x14ac:dyDescent="0.25">
      <c r="B36" s="22">
        <v>10</v>
      </c>
      <c r="C36" s="107"/>
      <c r="D36" s="108"/>
      <c r="E36" s="108"/>
      <c r="F36" s="109"/>
      <c r="G36" s="107"/>
      <c r="H36" s="109"/>
      <c r="I36" s="107"/>
      <c r="J36" s="109"/>
      <c r="K36" s="107"/>
      <c r="L36" s="109"/>
      <c r="M36" s="107"/>
      <c r="N36" s="109"/>
      <c r="O36" s="107"/>
      <c r="P36" s="109"/>
      <c r="Q36" s="107"/>
      <c r="R36" s="109"/>
      <c r="S36" s="107"/>
      <c r="T36" s="109"/>
      <c r="U36" s="107"/>
      <c r="V36" s="109"/>
      <c r="X36" s="110">
        <f t="shared" si="4"/>
        <v>0</v>
      </c>
      <c r="Y36" s="110"/>
      <c r="Z36" s="52" t="str">
        <f t="shared" si="5"/>
        <v>LW</v>
      </c>
      <c r="AA36" s="52"/>
      <c r="AE36" s="22">
        <v>10</v>
      </c>
      <c r="AF36" s="117"/>
      <c r="AG36" s="118"/>
      <c r="AH36" s="118"/>
      <c r="AI36" s="119"/>
      <c r="AJ36" s="117"/>
      <c r="AK36" s="119"/>
      <c r="AL36" s="117"/>
      <c r="AM36" s="119"/>
      <c r="AN36" s="117"/>
      <c r="AO36" s="119"/>
      <c r="AP36" s="117"/>
      <c r="AQ36" s="119"/>
      <c r="AR36" s="117"/>
      <c r="AS36" s="119"/>
      <c r="AT36" s="117"/>
      <c r="AU36" s="119"/>
      <c r="AV36" s="117"/>
      <c r="AW36" s="119"/>
      <c r="AX36" s="117"/>
      <c r="AY36" s="119"/>
      <c r="BA36" s="121">
        <f t="shared" si="6"/>
        <v>0</v>
      </c>
      <c r="BB36" s="121"/>
      <c r="BC36" s="52" t="str">
        <f t="shared" si="7"/>
        <v>LW</v>
      </c>
      <c r="BD36" s="52"/>
    </row>
    <row r="37" spans="2:56" x14ac:dyDescent="0.25">
      <c r="B37" s="22">
        <v>11</v>
      </c>
      <c r="C37" s="104"/>
      <c r="D37" s="105"/>
      <c r="E37" s="105"/>
      <c r="F37" s="106"/>
      <c r="G37" s="104"/>
      <c r="H37" s="106"/>
      <c r="I37" s="104"/>
      <c r="J37" s="106"/>
      <c r="K37" s="104"/>
      <c r="L37" s="106"/>
      <c r="M37" s="104"/>
      <c r="N37" s="106"/>
      <c r="O37" s="104"/>
      <c r="P37" s="106"/>
      <c r="Q37" s="104"/>
      <c r="R37" s="106"/>
      <c r="S37" s="104"/>
      <c r="T37" s="106"/>
      <c r="U37" s="104"/>
      <c r="V37" s="106"/>
      <c r="X37" s="111">
        <f t="shared" si="4"/>
        <v>0</v>
      </c>
      <c r="Y37" s="111"/>
      <c r="Z37" s="52" t="str">
        <f t="shared" si="5"/>
        <v>LW</v>
      </c>
      <c r="AA37" s="52"/>
      <c r="AE37" s="22">
        <v>11</v>
      </c>
      <c r="AF37" s="114"/>
      <c r="AG37" s="115"/>
      <c r="AH37" s="115"/>
      <c r="AI37" s="116"/>
      <c r="AJ37" s="114"/>
      <c r="AK37" s="116"/>
      <c r="AL37" s="114"/>
      <c r="AM37" s="116"/>
      <c r="AN37" s="114"/>
      <c r="AO37" s="116"/>
      <c r="AP37" s="114"/>
      <c r="AQ37" s="116"/>
      <c r="AR37" s="114"/>
      <c r="AS37" s="116"/>
      <c r="AT37" s="114"/>
      <c r="AU37" s="116"/>
      <c r="AV37" s="114"/>
      <c r="AW37" s="116"/>
      <c r="AX37" s="114"/>
      <c r="AY37" s="116"/>
      <c r="BA37" s="120">
        <f t="shared" si="6"/>
        <v>0</v>
      </c>
      <c r="BB37" s="120"/>
      <c r="BC37" s="52" t="str">
        <f t="shared" si="7"/>
        <v>LW</v>
      </c>
      <c r="BD37" s="52"/>
    </row>
    <row r="38" spans="2:56" x14ac:dyDescent="0.25">
      <c r="B38" s="22">
        <v>12</v>
      </c>
      <c r="C38" s="107"/>
      <c r="D38" s="108"/>
      <c r="E38" s="108"/>
      <c r="F38" s="109"/>
      <c r="G38" s="107"/>
      <c r="H38" s="109"/>
      <c r="I38" s="107"/>
      <c r="J38" s="109"/>
      <c r="K38" s="107"/>
      <c r="L38" s="109"/>
      <c r="M38" s="107"/>
      <c r="N38" s="109"/>
      <c r="O38" s="107"/>
      <c r="P38" s="109"/>
      <c r="Q38" s="107"/>
      <c r="R38" s="109"/>
      <c r="S38" s="107"/>
      <c r="T38" s="109"/>
      <c r="U38" s="107"/>
      <c r="V38" s="109"/>
      <c r="X38" s="110">
        <f t="shared" si="4"/>
        <v>0</v>
      </c>
      <c r="Y38" s="110"/>
      <c r="Z38" s="52" t="str">
        <f t="shared" si="5"/>
        <v>LW</v>
      </c>
      <c r="AA38" s="52"/>
      <c r="AE38" s="22">
        <v>12</v>
      </c>
      <c r="AF38" s="117"/>
      <c r="AG38" s="118"/>
      <c r="AH38" s="118"/>
      <c r="AI38" s="119"/>
      <c r="AJ38" s="117"/>
      <c r="AK38" s="119"/>
      <c r="AL38" s="117"/>
      <c r="AM38" s="119"/>
      <c r="AN38" s="117"/>
      <c r="AO38" s="119"/>
      <c r="AP38" s="117"/>
      <c r="AQ38" s="119"/>
      <c r="AR38" s="117"/>
      <c r="AS38" s="119"/>
      <c r="AT38" s="117"/>
      <c r="AU38" s="119"/>
      <c r="AV38" s="117"/>
      <c r="AW38" s="119"/>
      <c r="AX38" s="117"/>
      <c r="AY38" s="119"/>
      <c r="BA38" s="121">
        <f t="shared" si="6"/>
        <v>0</v>
      </c>
      <c r="BB38" s="121"/>
      <c r="BC38" s="52" t="str">
        <f t="shared" si="7"/>
        <v>LW</v>
      </c>
      <c r="BD38" s="52"/>
    </row>
    <row r="39" spans="2:56" x14ac:dyDescent="0.25">
      <c r="B39" s="22">
        <v>13</v>
      </c>
      <c r="C39" s="104"/>
      <c r="D39" s="105"/>
      <c r="E39" s="105"/>
      <c r="F39" s="106"/>
      <c r="G39" s="104"/>
      <c r="H39" s="106"/>
      <c r="I39" s="104"/>
      <c r="J39" s="106"/>
      <c r="K39" s="104"/>
      <c r="L39" s="106"/>
      <c r="M39" s="104"/>
      <c r="N39" s="106"/>
      <c r="O39" s="104"/>
      <c r="P39" s="106"/>
      <c r="Q39" s="104"/>
      <c r="R39" s="106"/>
      <c r="S39" s="104"/>
      <c r="T39" s="106"/>
      <c r="U39" s="104"/>
      <c r="V39" s="106"/>
      <c r="X39" s="111">
        <f t="shared" si="4"/>
        <v>0</v>
      </c>
      <c r="Y39" s="111"/>
      <c r="Z39" s="52" t="str">
        <f t="shared" si="5"/>
        <v>LW</v>
      </c>
      <c r="AA39" s="52"/>
      <c r="AE39" s="22">
        <v>13</v>
      </c>
      <c r="AF39" s="114"/>
      <c r="AG39" s="115"/>
      <c r="AH39" s="115"/>
      <c r="AI39" s="116"/>
      <c r="AJ39" s="114"/>
      <c r="AK39" s="116"/>
      <c r="AL39" s="114"/>
      <c r="AM39" s="116"/>
      <c r="AN39" s="114"/>
      <c r="AO39" s="116"/>
      <c r="AP39" s="114"/>
      <c r="AQ39" s="116"/>
      <c r="AR39" s="114"/>
      <c r="AS39" s="116"/>
      <c r="AT39" s="114"/>
      <c r="AU39" s="116"/>
      <c r="AV39" s="114"/>
      <c r="AW39" s="116"/>
      <c r="AX39" s="114"/>
      <c r="AY39" s="116"/>
      <c r="BA39" s="120">
        <f t="shared" si="6"/>
        <v>0</v>
      </c>
      <c r="BB39" s="120"/>
      <c r="BC39" s="52" t="str">
        <f t="shared" si="7"/>
        <v>LW</v>
      </c>
      <c r="BD39" s="52"/>
    </row>
    <row r="40" spans="2:56" x14ac:dyDescent="0.25">
      <c r="B40" s="22">
        <v>14</v>
      </c>
      <c r="C40" s="107"/>
      <c r="D40" s="108"/>
      <c r="E40" s="108"/>
      <c r="F40" s="109"/>
      <c r="G40" s="107"/>
      <c r="H40" s="109"/>
      <c r="I40" s="107"/>
      <c r="J40" s="109"/>
      <c r="K40" s="107"/>
      <c r="L40" s="109"/>
      <c r="M40" s="107"/>
      <c r="N40" s="109"/>
      <c r="O40" s="107"/>
      <c r="P40" s="109"/>
      <c r="Q40" s="107"/>
      <c r="R40" s="109"/>
      <c r="S40" s="107"/>
      <c r="T40" s="109"/>
      <c r="U40" s="107"/>
      <c r="V40" s="109"/>
      <c r="X40" s="110">
        <f t="shared" si="4"/>
        <v>0</v>
      </c>
      <c r="Y40" s="110"/>
      <c r="Z40" s="52" t="str">
        <f t="shared" si="5"/>
        <v>LW</v>
      </c>
      <c r="AA40" s="52"/>
      <c r="AE40" s="22">
        <v>14</v>
      </c>
      <c r="AF40" s="117"/>
      <c r="AG40" s="118"/>
      <c r="AH40" s="118"/>
      <c r="AI40" s="119"/>
      <c r="AJ40" s="117"/>
      <c r="AK40" s="119"/>
      <c r="AL40" s="117"/>
      <c r="AM40" s="119"/>
      <c r="AN40" s="117"/>
      <c r="AO40" s="119"/>
      <c r="AP40" s="117"/>
      <c r="AQ40" s="119"/>
      <c r="AR40" s="117"/>
      <c r="AS40" s="119"/>
      <c r="AT40" s="117"/>
      <c r="AU40" s="119"/>
      <c r="AV40" s="117"/>
      <c r="AW40" s="119"/>
      <c r="AX40" s="117"/>
      <c r="AY40" s="119"/>
      <c r="BA40" s="121">
        <f t="shared" si="6"/>
        <v>0</v>
      </c>
      <c r="BB40" s="121"/>
      <c r="BC40" s="52" t="str">
        <f t="shared" si="7"/>
        <v>LW</v>
      </c>
      <c r="BD40" s="52"/>
    </row>
    <row r="41" spans="2:56" x14ac:dyDescent="0.25">
      <c r="B41" s="22">
        <v>15</v>
      </c>
      <c r="C41" s="104"/>
      <c r="D41" s="105"/>
      <c r="E41" s="105"/>
      <c r="F41" s="106"/>
      <c r="G41" s="104"/>
      <c r="H41" s="106"/>
      <c r="I41" s="104"/>
      <c r="J41" s="106"/>
      <c r="K41" s="104"/>
      <c r="L41" s="106"/>
      <c r="M41" s="104"/>
      <c r="N41" s="106"/>
      <c r="O41" s="104"/>
      <c r="P41" s="106"/>
      <c r="Q41" s="104"/>
      <c r="R41" s="106"/>
      <c r="S41" s="104"/>
      <c r="T41" s="106"/>
      <c r="U41" s="104"/>
      <c r="V41" s="106"/>
      <c r="X41" s="111">
        <f t="shared" si="4"/>
        <v>0</v>
      </c>
      <c r="Y41" s="111"/>
      <c r="Z41" s="52" t="str">
        <f t="shared" si="5"/>
        <v>LW</v>
      </c>
      <c r="AA41" s="52"/>
      <c r="AE41" s="22">
        <v>15</v>
      </c>
      <c r="AF41" s="114"/>
      <c r="AG41" s="115"/>
      <c r="AH41" s="115"/>
      <c r="AI41" s="116"/>
      <c r="AJ41" s="114"/>
      <c r="AK41" s="116"/>
      <c r="AL41" s="114"/>
      <c r="AM41" s="116"/>
      <c r="AN41" s="114"/>
      <c r="AO41" s="116"/>
      <c r="AP41" s="114"/>
      <c r="AQ41" s="116"/>
      <c r="AR41" s="114"/>
      <c r="AS41" s="116"/>
      <c r="AT41" s="114"/>
      <c r="AU41" s="116"/>
      <c r="AV41" s="114"/>
      <c r="AW41" s="116"/>
      <c r="AX41" s="114"/>
      <c r="AY41" s="116"/>
      <c r="BA41" s="120">
        <f t="shared" si="6"/>
        <v>0</v>
      </c>
      <c r="BB41" s="120"/>
      <c r="BC41" s="52" t="str">
        <f t="shared" si="7"/>
        <v>LW</v>
      </c>
      <c r="BD41" s="52"/>
    </row>
    <row r="42" spans="2:56" x14ac:dyDescent="0.25">
      <c r="B42" s="22">
        <v>16</v>
      </c>
      <c r="C42" s="107"/>
      <c r="D42" s="108"/>
      <c r="E42" s="108"/>
      <c r="F42" s="109"/>
      <c r="G42" s="107"/>
      <c r="H42" s="109"/>
      <c r="I42" s="107"/>
      <c r="J42" s="109"/>
      <c r="K42" s="107"/>
      <c r="L42" s="109"/>
      <c r="M42" s="107"/>
      <c r="N42" s="109"/>
      <c r="O42" s="107"/>
      <c r="P42" s="109"/>
      <c r="Q42" s="107"/>
      <c r="R42" s="109"/>
      <c r="S42" s="107"/>
      <c r="T42" s="109"/>
      <c r="U42" s="107"/>
      <c r="V42" s="109"/>
      <c r="X42" s="110">
        <f t="shared" si="4"/>
        <v>0</v>
      </c>
      <c r="Y42" s="110"/>
      <c r="Z42" s="52" t="str">
        <f t="shared" si="5"/>
        <v>LW</v>
      </c>
      <c r="AA42" s="52"/>
      <c r="AE42" s="22">
        <v>16</v>
      </c>
      <c r="AF42" s="117"/>
      <c r="AG42" s="118"/>
      <c r="AH42" s="118"/>
      <c r="AI42" s="119"/>
      <c r="AJ42" s="117"/>
      <c r="AK42" s="119"/>
      <c r="AL42" s="117"/>
      <c r="AM42" s="119"/>
      <c r="AN42" s="117"/>
      <c r="AO42" s="119"/>
      <c r="AP42" s="117"/>
      <c r="AQ42" s="119"/>
      <c r="AR42" s="117"/>
      <c r="AS42" s="119"/>
      <c r="AT42" s="117"/>
      <c r="AU42" s="119"/>
      <c r="AV42" s="117"/>
      <c r="AW42" s="119"/>
      <c r="AX42" s="117"/>
      <c r="AY42" s="119"/>
      <c r="BA42" s="121">
        <f t="shared" si="6"/>
        <v>0</v>
      </c>
      <c r="BB42" s="121"/>
      <c r="BC42" s="52" t="str">
        <f t="shared" si="7"/>
        <v>LW</v>
      </c>
      <c r="BD42" s="52"/>
    </row>
    <row r="43" spans="2:56" x14ac:dyDescent="0.25">
      <c r="B43" s="22">
        <v>17</v>
      </c>
      <c r="C43" s="104"/>
      <c r="D43" s="105"/>
      <c r="E43" s="105"/>
      <c r="F43" s="106"/>
      <c r="G43" s="104"/>
      <c r="H43" s="106"/>
      <c r="I43" s="104"/>
      <c r="J43" s="106"/>
      <c r="K43" s="104"/>
      <c r="L43" s="106"/>
      <c r="M43" s="104"/>
      <c r="N43" s="106"/>
      <c r="O43" s="104"/>
      <c r="P43" s="106"/>
      <c r="Q43" s="104"/>
      <c r="R43" s="106"/>
      <c r="S43" s="104"/>
      <c r="T43" s="106"/>
      <c r="U43" s="104"/>
      <c r="V43" s="106"/>
      <c r="X43" s="111">
        <f t="shared" si="4"/>
        <v>0</v>
      </c>
      <c r="Y43" s="111"/>
      <c r="Z43" s="52" t="str">
        <f t="shared" si="5"/>
        <v>LW</v>
      </c>
      <c r="AA43" s="52"/>
      <c r="AE43" s="22">
        <v>17</v>
      </c>
      <c r="AF43" s="114"/>
      <c r="AG43" s="115"/>
      <c r="AH43" s="115"/>
      <c r="AI43" s="116"/>
      <c r="AJ43" s="114"/>
      <c r="AK43" s="116"/>
      <c r="AL43" s="114"/>
      <c r="AM43" s="116"/>
      <c r="AN43" s="114"/>
      <c r="AO43" s="116"/>
      <c r="AP43" s="114"/>
      <c r="AQ43" s="116"/>
      <c r="AR43" s="114"/>
      <c r="AS43" s="116"/>
      <c r="AT43" s="114"/>
      <c r="AU43" s="116"/>
      <c r="AV43" s="114"/>
      <c r="AW43" s="116"/>
      <c r="AX43" s="114"/>
      <c r="AY43" s="116"/>
      <c r="BA43" s="120">
        <f t="shared" si="6"/>
        <v>0</v>
      </c>
      <c r="BB43" s="120"/>
      <c r="BC43" s="52" t="str">
        <f t="shared" si="7"/>
        <v>LW</v>
      </c>
      <c r="BD43" s="52"/>
    </row>
    <row r="44" spans="2:56" x14ac:dyDescent="0.25">
      <c r="B44" s="22">
        <v>18</v>
      </c>
      <c r="C44" s="107"/>
      <c r="D44" s="108"/>
      <c r="E44" s="108"/>
      <c r="F44" s="109"/>
      <c r="G44" s="107"/>
      <c r="H44" s="109"/>
      <c r="I44" s="107"/>
      <c r="J44" s="109"/>
      <c r="K44" s="107"/>
      <c r="L44" s="109"/>
      <c r="M44" s="107"/>
      <c r="N44" s="109"/>
      <c r="O44" s="107"/>
      <c r="P44" s="109"/>
      <c r="Q44" s="107"/>
      <c r="R44" s="109"/>
      <c r="S44" s="107"/>
      <c r="T44" s="109"/>
      <c r="U44" s="107"/>
      <c r="V44" s="109"/>
      <c r="X44" s="110">
        <f t="shared" si="4"/>
        <v>0</v>
      </c>
      <c r="Y44" s="110"/>
      <c r="Z44" s="52" t="str">
        <f>IF(X44&lt;17,"LW",IF(X44&gt;21,"HI","OK"))</f>
        <v>LW</v>
      </c>
      <c r="AA44" s="52"/>
      <c r="AE44" s="22">
        <v>18</v>
      </c>
      <c r="AF44" s="117"/>
      <c r="AG44" s="118"/>
      <c r="AH44" s="118"/>
      <c r="AI44" s="119"/>
      <c r="AJ44" s="117"/>
      <c r="AK44" s="119"/>
      <c r="AL44" s="117"/>
      <c r="AM44" s="119"/>
      <c r="AN44" s="117"/>
      <c r="AO44" s="119"/>
      <c r="AP44" s="117"/>
      <c r="AQ44" s="119"/>
      <c r="AR44" s="117"/>
      <c r="AS44" s="119"/>
      <c r="AT44" s="117"/>
      <c r="AU44" s="119"/>
      <c r="AV44" s="117"/>
      <c r="AW44" s="119"/>
      <c r="AX44" s="117"/>
      <c r="AY44" s="119"/>
      <c r="BA44" s="121">
        <f t="shared" si="6"/>
        <v>0</v>
      </c>
      <c r="BB44" s="121"/>
      <c r="BC44" s="52" t="str">
        <f>IF(BA44&lt;17,"LW",IF(BA44&gt;21,"HI","OK"))</f>
        <v>LW</v>
      </c>
      <c r="BD44" s="52"/>
    </row>
    <row r="46" spans="2:56" x14ac:dyDescent="0.25">
      <c r="C46" s="112" t="s">
        <v>178</v>
      </c>
      <c r="D46" s="127"/>
      <c r="E46" s="127"/>
      <c r="F46" s="113"/>
      <c r="G46" s="112">
        <f>SUM(G27:H44)</f>
        <v>0</v>
      </c>
      <c r="H46" s="113"/>
      <c r="I46" s="112">
        <f>SUM(I27:J44)</f>
        <v>0</v>
      </c>
      <c r="J46" s="113"/>
      <c r="K46" s="112">
        <f>SUM(K27:L44)</f>
        <v>0</v>
      </c>
      <c r="L46" s="113"/>
      <c r="M46" s="112">
        <f>SUM(M27:N44)</f>
        <v>0</v>
      </c>
      <c r="N46" s="113"/>
      <c r="O46" s="112">
        <f>SUM(O27:P44)</f>
        <v>0</v>
      </c>
      <c r="P46" s="113"/>
      <c r="Q46" s="112">
        <f>SUM(Q27:R44)</f>
        <v>0</v>
      </c>
      <c r="R46" s="113"/>
      <c r="S46" s="112">
        <f>SUM(S27:T44)</f>
        <v>0</v>
      </c>
      <c r="T46" s="113"/>
      <c r="U46" s="112">
        <f>SUM(U27:V44)</f>
        <v>0</v>
      </c>
      <c r="V46" s="113"/>
      <c r="X46" s="102">
        <f>SUM(G46:V46)</f>
        <v>0</v>
      </c>
      <c r="Y46" s="102"/>
      <c r="Z46" s="52" t="str">
        <f>IF(X46&lt;320,"LW",IF(X46&gt;320,"HI","OK"))</f>
        <v>LW</v>
      </c>
      <c r="AA46" s="52"/>
      <c r="AF46" s="122" t="s">
        <v>178</v>
      </c>
      <c r="AG46" s="126"/>
      <c r="AH46" s="126"/>
      <c r="AI46" s="123"/>
      <c r="AJ46" s="122">
        <f>SUM(AJ27:AK44)</f>
        <v>0</v>
      </c>
      <c r="AK46" s="123"/>
      <c r="AL46" s="122">
        <f>SUM(AL27:AM44)</f>
        <v>0</v>
      </c>
      <c r="AM46" s="123"/>
      <c r="AN46" s="122">
        <f>SUM(AN27:AO44)</f>
        <v>0</v>
      </c>
      <c r="AO46" s="123"/>
      <c r="AP46" s="122">
        <f>SUM(AP27:AQ44)</f>
        <v>0</v>
      </c>
      <c r="AQ46" s="123"/>
      <c r="AR46" s="122">
        <f>SUM(AR27:AS44)</f>
        <v>0</v>
      </c>
      <c r="AS46" s="123"/>
      <c r="AT46" s="122">
        <f>SUM(AT27:AU44)</f>
        <v>0</v>
      </c>
      <c r="AU46" s="123"/>
      <c r="AV46" s="122">
        <f>SUM(AV27:AW44)</f>
        <v>0</v>
      </c>
      <c r="AW46" s="123"/>
      <c r="AX46" s="122">
        <f>SUM(AX27:AY44)</f>
        <v>0</v>
      </c>
      <c r="AY46" s="123"/>
      <c r="BA46" s="103">
        <f>SUM(AJ46:AY46)</f>
        <v>0</v>
      </c>
      <c r="BB46" s="103"/>
      <c r="BC46" s="52" t="str">
        <f>IF(BA46&lt;320,"LW",IF(BA46&gt;320,"HI","OK"))</f>
        <v>LW</v>
      </c>
      <c r="BD46" s="52"/>
    </row>
    <row r="47" spans="2:56" x14ac:dyDescent="0.25">
      <c r="G47" s="66" t="str">
        <f>IF(G46&lt;180,"LW",IF(G46&gt;180,"HI","OK"))</f>
        <v>LW</v>
      </c>
      <c r="H47" s="68"/>
      <c r="I47" s="66" t="str">
        <f>IF(I46&lt;39,"LW",IF(I46&gt;39,"HI","OK"))</f>
        <v>LW</v>
      </c>
      <c r="J47" s="68"/>
      <c r="K47" s="66" t="str">
        <f>IF(K46&lt;25,"LW",IF(K46&gt;25,"HI","OK"))</f>
        <v>LW</v>
      </c>
      <c r="L47" s="68"/>
      <c r="M47" s="66" t="str">
        <f>IF(M46&lt;12,"LW",IF(M46&gt;12,"HI","OK"))</f>
        <v>LW</v>
      </c>
      <c r="N47" s="68"/>
      <c r="O47" s="66" t="str">
        <f>IF(O46&lt;25,"LW",IF(O46&gt;25,"HI","OK"))</f>
        <v>LW</v>
      </c>
      <c r="P47" s="68"/>
      <c r="Q47" s="66" t="str">
        <f>IF(Q46&lt;12,"LW",IF(Q46&gt;12,"HI","OK"))</f>
        <v>LW</v>
      </c>
      <c r="R47" s="68"/>
      <c r="S47" s="66" t="str">
        <f>IF(S46&lt;18,"LW",IF(S46&gt;18,"HI","OK"))</f>
        <v>LW</v>
      </c>
      <c r="T47" s="68"/>
      <c r="U47" s="66" t="str">
        <f>IF(U46&lt;9,"LW",IF(U46&gt;9,"HI","OK"))</f>
        <v>LW</v>
      </c>
      <c r="V47" s="68"/>
      <c r="AJ47" s="66" t="str">
        <f>IF(AJ46&lt;180,"LW",IF(AJ46&gt;180,"HI","OK"))</f>
        <v>LW</v>
      </c>
      <c r="AK47" s="68"/>
      <c r="AL47" s="66" t="str">
        <f>IF(AL46&lt;39,"LW",IF(AL46&gt;39,"HI","OK"))</f>
        <v>LW</v>
      </c>
      <c r="AM47" s="68"/>
      <c r="AN47" s="66" t="str">
        <f>IF(AN46&lt;25,"LW",IF(AN46&gt;25,"HI","OK"))</f>
        <v>LW</v>
      </c>
      <c r="AO47" s="68"/>
      <c r="AP47" s="66" t="str">
        <f>IF(AP46&lt;12,"LW",IF(AP46&gt;12,"HI","OK"))</f>
        <v>LW</v>
      </c>
      <c r="AQ47" s="68"/>
      <c r="AR47" s="66" t="str">
        <f>IF(AR46&lt;25,"LW",IF(AR46&gt;25,"HI","OK"))</f>
        <v>LW</v>
      </c>
      <c r="AS47" s="68"/>
      <c r="AT47" s="66" t="str">
        <f>IF(AT46&lt;12,"LW",IF(AT46&gt;12,"HI","OK"))</f>
        <v>LW</v>
      </c>
      <c r="AU47" s="68"/>
      <c r="AV47" s="66" t="str">
        <f>IF(AV46&lt;18,"LW",IF(AV46&gt;18,"HI","OK"))</f>
        <v>LW</v>
      </c>
      <c r="AW47" s="68"/>
      <c r="AX47" s="66" t="str">
        <f>IF(AX46&lt;9,"LW",IF(AX46&gt;9,"HI","OK"))</f>
        <v>LW</v>
      </c>
      <c r="AY47" s="68"/>
    </row>
  </sheetData>
  <mergeCells count="908">
    <mergeCell ref="AV47:AW47"/>
    <mergeCell ref="AX47:AY47"/>
    <mergeCell ref="C22:F22"/>
    <mergeCell ref="AF22:AI22"/>
    <mergeCell ref="AF46:AI46"/>
    <mergeCell ref="C46:F46"/>
    <mergeCell ref="AJ47:AK47"/>
    <mergeCell ref="AL47:AM47"/>
    <mergeCell ref="AN47:AO47"/>
    <mergeCell ref="AP47:AQ47"/>
    <mergeCell ref="AR47:AS47"/>
    <mergeCell ref="AT47:AU47"/>
    <mergeCell ref="AR46:AS46"/>
    <mergeCell ref="AT46:AU46"/>
    <mergeCell ref="AV46:AW46"/>
    <mergeCell ref="AX46:AY46"/>
    <mergeCell ref="AT43:AU43"/>
    <mergeCell ref="AV43:AW43"/>
    <mergeCell ref="AX43:AY43"/>
    <mergeCell ref="AR42:AS42"/>
    <mergeCell ref="AT42:AU42"/>
    <mergeCell ref="AV42:AW42"/>
    <mergeCell ref="AX42:AY42"/>
    <mergeCell ref="AR40:AS40"/>
    <mergeCell ref="BA46:BB46"/>
    <mergeCell ref="BC46:BD46"/>
    <mergeCell ref="AJ46:AK46"/>
    <mergeCell ref="AL46:AM46"/>
    <mergeCell ref="AN46:AO46"/>
    <mergeCell ref="AP46:AQ46"/>
    <mergeCell ref="AR44:AS44"/>
    <mergeCell ref="AT44:AU44"/>
    <mergeCell ref="AV44:AW44"/>
    <mergeCell ref="AX44:AY44"/>
    <mergeCell ref="BA44:BB44"/>
    <mergeCell ref="BC44:BD44"/>
    <mergeCell ref="BA43:BB43"/>
    <mergeCell ref="BC43:BD43"/>
    <mergeCell ref="AF44:AI44"/>
    <mergeCell ref="AJ44:AK44"/>
    <mergeCell ref="AL44:AM44"/>
    <mergeCell ref="AN44:AO44"/>
    <mergeCell ref="AP44:AQ44"/>
    <mergeCell ref="AF43:AI43"/>
    <mergeCell ref="AJ43:AK43"/>
    <mergeCell ref="AL43:AM43"/>
    <mergeCell ref="AN43:AO43"/>
    <mergeCell ref="AP43:AQ43"/>
    <mergeCell ref="AR43:AS43"/>
    <mergeCell ref="BA42:BB42"/>
    <mergeCell ref="BC42:BD42"/>
    <mergeCell ref="AT41:AU41"/>
    <mergeCell ref="AV41:AW41"/>
    <mergeCell ref="AX41:AY41"/>
    <mergeCell ref="BA41:BB41"/>
    <mergeCell ref="BC41:BD41"/>
    <mergeCell ref="AF42:AI42"/>
    <mergeCell ref="AJ42:AK42"/>
    <mergeCell ref="AL42:AM42"/>
    <mergeCell ref="AN42:AO42"/>
    <mergeCell ref="AP42:AQ42"/>
    <mergeCell ref="AF41:AI41"/>
    <mergeCell ref="AJ41:AK41"/>
    <mergeCell ref="AL41:AM41"/>
    <mergeCell ref="AN41:AO41"/>
    <mergeCell ref="AP41:AQ41"/>
    <mergeCell ref="AR41:AS41"/>
    <mergeCell ref="AT40:AU40"/>
    <mergeCell ref="AV40:AW40"/>
    <mergeCell ref="AX40:AY40"/>
    <mergeCell ref="BA40:BB40"/>
    <mergeCell ref="BC40:BD40"/>
    <mergeCell ref="AT39:AU39"/>
    <mergeCell ref="AV39:AW39"/>
    <mergeCell ref="AX39:AY39"/>
    <mergeCell ref="BA39:BB39"/>
    <mergeCell ref="BC39:BD39"/>
    <mergeCell ref="AF40:AI40"/>
    <mergeCell ref="AJ40:AK40"/>
    <mergeCell ref="AL40:AM40"/>
    <mergeCell ref="AN40:AO40"/>
    <mergeCell ref="AP40:AQ40"/>
    <mergeCell ref="AF39:AI39"/>
    <mergeCell ref="AJ39:AK39"/>
    <mergeCell ref="AL39:AM39"/>
    <mergeCell ref="AN39:AO39"/>
    <mergeCell ref="AP39:AQ39"/>
    <mergeCell ref="AR39:AS39"/>
    <mergeCell ref="AR38:AS38"/>
    <mergeCell ref="AT38:AU38"/>
    <mergeCell ref="AV38:AW38"/>
    <mergeCell ref="AX38:AY38"/>
    <mergeCell ref="BA38:BB38"/>
    <mergeCell ref="BC38:BD38"/>
    <mergeCell ref="AT37:AU37"/>
    <mergeCell ref="AV37:AW37"/>
    <mergeCell ref="AX37:AY37"/>
    <mergeCell ref="BA37:BB37"/>
    <mergeCell ref="BC37:BD37"/>
    <mergeCell ref="AR37:AS37"/>
    <mergeCell ref="BC35:BD35"/>
    <mergeCell ref="AR35:AS35"/>
    <mergeCell ref="AF38:AI38"/>
    <mergeCell ref="AJ38:AK38"/>
    <mergeCell ref="AL38:AM38"/>
    <mergeCell ref="AN38:AO38"/>
    <mergeCell ref="AP38:AQ38"/>
    <mergeCell ref="AF37:AI37"/>
    <mergeCell ref="AJ37:AK37"/>
    <mergeCell ref="AL37:AM37"/>
    <mergeCell ref="AN37:AO37"/>
    <mergeCell ref="AP37:AQ37"/>
    <mergeCell ref="AX33:AY33"/>
    <mergeCell ref="BA33:BB33"/>
    <mergeCell ref="BC33:BD33"/>
    <mergeCell ref="AR33:AS33"/>
    <mergeCell ref="AF36:AI36"/>
    <mergeCell ref="AJ36:AK36"/>
    <mergeCell ref="AL36:AM36"/>
    <mergeCell ref="AN36:AO36"/>
    <mergeCell ref="AP36:AQ36"/>
    <mergeCell ref="AF35:AI35"/>
    <mergeCell ref="AJ35:AK35"/>
    <mergeCell ref="AL35:AM35"/>
    <mergeCell ref="AN35:AO35"/>
    <mergeCell ref="AP35:AQ35"/>
    <mergeCell ref="AR36:AS36"/>
    <mergeCell ref="AT36:AU36"/>
    <mergeCell ref="AV36:AW36"/>
    <mergeCell ref="AX36:AY36"/>
    <mergeCell ref="BA36:BB36"/>
    <mergeCell ref="BC36:BD36"/>
    <mergeCell ref="AT35:AU35"/>
    <mergeCell ref="AV35:AW35"/>
    <mergeCell ref="AX35:AY35"/>
    <mergeCell ref="BA35:BB35"/>
    <mergeCell ref="BC32:BD32"/>
    <mergeCell ref="AT31:AU31"/>
    <mergeCell ref="AV31:AW31"/>
    <mergeCell ref="AX31:AY31"/>
    <mergeCell ref="BA31:BB31"/>
    <mergeCell ref="BC31:BD31"/>
    <mergeCell ref="AF34:AI34"/>
    <mergeCell ref="AJ34:AK34"/>
    <mergeCell ref="AL34:AM34"/>
    <mergeCell ref="AN34:AO34"/>
    <mergeCell ref="AP34:AQ34"/>
    <mergeCell ref="AF33:AI33"/>
    <mergeCell ref="AJ33:AK33"/>
    <mergeCell ref="AL33:AM33"/>
    <mergeCell ref="AN33:AO33"/>
    <mergeCell ref="AP33:AQ33"/>
    <mergeCell ref="AR34:AS34"/>
    <mergeCell ref="AT34:AU34"/>
    <mergeCell ref="AV34:AW34"/>
    <mergeCell ref="AX34:AY34"/>
    <mergeCell ref="BA34:BB34"/>
    <mergeCell ref="BC34:BD34"/>
    <mergeCell ref="AT33:AU33"/>
    <mergeCell ref="AV33:AW33"/>
    <mergeCell ref="BC30:BD30"/>
    <mergeCell ref="AF31:AI31"/>
    <mergeCell ref="AJ31:AK31"/>
    <mergeCell ref="AL31:AM31"/>
    <mergeCell ref="AN31:AO31"/>
    <mergeCell ref="AP31:AQ31"/>
    <mergeCell ref="AR31:AS31"/>
    <mergeCell ref="AF30:AI30"/>
    <mergeCell ref="AJ30:AK30"/>
    <mergeCell ref="AL30:AM30"/>
    <mergeCell ref="AN30:AO30"/>
    <mergeCell ref="AP30:AQ30"/>
    <mergeCell ref="AR30:AS30"/>
    <mergeCell ref="AT30:AU30"/>
    <mergeCell ref="AF32:AI32"/>
    <mergeCell ref="AJ32:AK32"/>
    <mergeCell ref="AL32:AM32"/>
    <mergeCell ref="AN32:AO32"/>
    <mergeCell ref="AP32:AQ32"/>
    <mergeCell ref="AR32:AS32"/>
    <mergeCell ref="AT32:AU32"/>
    <mergeCell ref="BA27:BB27"/>
    <mergeCell ref="BA28:BB28"/>
    <mergeCell ref="AP27:AQ27"/>
    <mergeCell ref="AR27:AS27"/>
    <mergeCell ref="AT27:AU27"/>
    <mergeCell ref="AV27:AW27"/>
    <mergeCell ref="AX27:AY27"/>
    <mergeCell ref="AV30:AW30"/>
    <mergeCell ref="AX30:AY30"/>
    <mergeCell ref="BA30:BB30"/>
    <mergeCell ref="AV32:AW32"/>
    <mergeCell ref="AX32:AY32"/>
    <mergeCell ref="BA32:BB32"/>
    <mergeCell ref="BC28:BD28"/>
    <mergeCell ref="AF29:AI29"/>
    <mergeCell ref="AJ29:AK29"/>
    <mergeCell ref="AL29:AM29"/>
    <mergeCell ref="AN29:AO29"/>
    <mergeCell ref="AP29:AQ29"/>
    <mergeCell ref="AR29:AS29"/>
    <mergeCell ref="AT29:AU29"/>
    <mergeCell ref="AV29:AW29"/>
    <mergeCell ref="AX29:AY29"/>
    <mergeCell ref="BA29:BB29"/>
    <mergeCell ref="BC29:BD29"/>
    <mergeCell ref="AN28:AO28"/>
    <mergeCell ref="AP28:AQ28"/>
    <mergeCell ref="AR28:AS28"/>
    <mergeCell ref="AT28:AU28"/>
    <mergeCell ref="AV28:AW28"/>
    <mergeCell ref="AX28:AY28"/>
    <mergeCell ref="BA26:BB26"/>
    <mergeCell ref="BC26:BD26"/>
    <mergeCell ref="S47:T47"/>
    <mergeCell ref="U47:V47"/>
    <mergeCell ref="AJ26:AK26"/>
    <mergeCell ref="AL26:AM26"/>
    <mergeCell ref="AN26:AO26"/>
    <mergeCell ref="AP26:AQ26"/>
    <mergeCell ref="AF27:AI27"/>
    <mergeCell ref="AJ27:AK27"/>
    <mergeCell ref="AL27:AM27"/>
    <mergeCell ref="AN27:AO27"/>
    <mergeCell ref="U46:V46"/>
    <mergeCell ref="X46:Y46"/>
    <mergeCell ref="Z46:AA46"/>
    <mergeCell ref="U27:V27"/>
    <mergeCell ref="X27:Y27"/>
    <mergeCell ref="Z27:AA27"/>
    <mergeCell ref="X26:Y26"/>
    <mergeCell ref="Z26:AA26"/>
    <mergeCell ref="BC27:BD27"/>
    <mergeCell ref="AF28:AI28"/>
    <mergeCell ref="AJ28:AK28"/>
    <mergeCell ref="AL28:AM28"/>
    <mergeCell ref="G47:H47"/>
    <mergeCell ref="I47:J47"/>
    <mergeCell ref="K47:L47"/>
    <mergeCell ref="M47:N47"/>
    <mergeCell ref="O47:P47"/>
    <mergeCell ref="Q47:R47"/>
    <mergeCell ref="O46:P46"/>
    <mergeCell ref="Q46:R46"/>
    <mergeCell ref="S46:T46"/>
    <mergeCell ref="G46:H46"/>
    <mergeCell ref="I46:J46"/>
    <mergeCell ref="K46:L46"/>
    <mergeCell ref="M46:N46"/>
    <mergeCell ref="O44:P44"/>
    <mergeCell ref="Q44:R44"/>
    <mergeCell ref="S44:T44"/>
    <mergeCell ref="U44:V44"/>
    <mergeCell ref="X44:Y44"/>
    <mergeCell ref="Z44:AA44"/>
    <mergeCell ref="Q43:R43"/>
    <mergeCell ref="S43:T43"/>
    <mergeCell ref="U43:V43"/>
    <mergeCell ref="X43:Y43"/>
    <mergeCell ref="Z43:AA43"/>
    <mergeCell ref="O43:P43"/>
    <mergeCell ref="C44:F44"/>
    <mergeCell ref="G44:H44"/>
    <mergeCell ref="I44:J44"/>
    <mergeCell ref="K44:L44"/>
    <mergeCell ref="M44:N44"/>
    <mergeCell ref="C43:F43"/>
    <mergeCell ref="G43:H43"/>
    <mergeCell ref="I43:J43"/>
    <mergeCell ref="K43:L43"/>
    <mergeCell ref="M43:N43"/>
    <mergeCell ref="O42:P42"/>
    <mergeCell ref="Q42:R42"/>
    <mergeCell ref="S42:T42"/>
    <mergeCell ref="U42:V42"/>
    <mergeCell ref="X42:Y42"/>
    <mergeCell ref="Z42:AA42"/>
    <mergeCell ref="Q41:R41"/>
    <mergeCell ref="S41:T41"/>
    <mergeCell ref="U41:V41"/>
    <mergeCell ref="X41:Y41"/>
    <mergeCell ref="Z41:AA41"/>
    <mergeCell ref="O41:P41"/>
    <mergeCell ref="C42:F42"/>
    <mergeCell ref="G42:H42"/>
    <mergeCell ref="I42:J42"/>
    <mergeCell ref="K42:L42"/>
    <mergeCell ref="M42:N42"/>
    <mergeCell ref="C41:F41"/>
    <mergeCell ref="G41:H41"/>
    <mergeCell ref="I41:J41"/>
    <mergeCell ref="K41:L41"/>
    <mergeCell ref="M41:N41"/>
    <mergeCell ref="O40:P40"/>
    <mergeCell ref="Q40:R40"/>
    <mergeCell ref="S40:T40"/>
    <mergeCell ref="U40:V40"/>
    <mergeCell ref="X40:Y40"/>
    <mergeCell ref="Z40:AA40"/>
    <mergeCell ref="Q39:R39"/>
    <mergeCell ref="S39:T39"/>
    <mergeCell ref="U39:V39"/>
    <mergeCell ref="X39:Y39"/>
    <mergeCell ref="Z39:AA39"/>
    <mergeCell ref="O39:P39"/>
    <mergeCell ref="C40:F40"/>
    <mergeCell ref="G40:H40"/>
    <mergeCell ref="I40:J40"/>
    <mergeCell ref="K40:L40"/>
    <mergeCell ref="M40:N40"/>
    <mergeCell ref="C39:F39"/>
    <mergeCell ref="G39:H39"/>
    <mergeCell ref="I39:J39"/>
    <mergeCell ref="K39:L39"/>
    <mergeCell ref="M39:N39"/>
    <mergeCell ref="O38:P38"/>
    <mergeCell ref="Q38:R38"/>
    <mergeCell ref="S38:T38"/>
    <mergeCell ref="U38:V38"/>
    <mergeCell ref="X38:Y38"/>
    <mergeCell ref="Z38:AA38"/>
    <mergeCell ref="Q37:R37"/>
    <mergeCell ref="S37:T37"/>
    <mergeCell ref="U37:V37"/>
    <mergeCell ref="X37:Y37"/>
    <mergeCell ref="Z37:AA37"/>
    <mergeCell ref="O37:P37"/>
    <mergeCell ref="C38:F38"/>
    <mergeCell ref="G38:H38"/>
    <mergeCell ref="I38:J38"/>
    <mergeCell ref="K38:L38"/>
    <mergeCell ref="M38:N38"/>
    <mergeCell ref="C37:F37"/>
    <mergeCell ref="G37:H37"/>
    <mergeCell ref="I37:J37"/>
    <mergeCell ref="K37:L37"/>
    <mergeCell ref="M37:N37"/>
    <mergeCell ref="O36:P36"/>
    <mergeCell ref="Q36:R36"/>
    <mergeCell ref="S36:T36"/>
    <mergeCell ref="U36:V36"/>
    <mergeCell ref="X36:Y36"/>
    <mergeCell ref="Z36:AA36"/>
    <mergeCell ref="Q35:R35"/>
    <mergeCell ref="S35:T35"/>
    <mergeCell ref="U35:V35"/>
    <mergeCell ref="X35:Y35"/>
    <mergeCell ref="Z35:AA35"/>
    <mergeCell ref="O35:P35"/>
    <mergeCell ref="C36:F36"/>
    <mergeCell ref="G36:H36"/>
    <mergeCell ref="I36:J36"/>
    <mergeCell ref="K36:L36"/>
    <mergeCell ref="M36:N36"/>
    <mergeCell ref="C35:F35"/>
    <mergeCell ref="G35:H35"/>
    <mergeCell ref="I35:J35"/>
    <mergeCell ref="K35:L35"/>
    <mergeCell ref="M35:N35"/>
    <mergeCell ref="O34:P34"/>
    <mergeCell ref="Q34:R34"/>
    <mergeCell ref="S34:T34"/>
    <mergeCell ref="U34:V34"/>
    <mergeCell ref="X34:Y34"/>
    <mergeCell ref="Z34:AA34"/>
    <mergeCell ref="Q33:R33"/>
    <mergeCell ref="S33:T33"/>
    <mergeCell ref="U33:V33"/>
    <mergeCell ref="X33:Y33"/>
    <mergeCell ref="Z33:AA33"/>
    <mergeCell ref="O33:P33"/>
    <mergeCell ref="C34:F34"/>
    <mergeCell ref="G34:H34"/>
    <mergeCell ref="I34:J34"/>
    <mergeCell ref="K34:L34"/>
    <mergeCell ref="M34:N34"/>
    <mergeCell ref="C33:F33"/>
    <mergeCell ref="G33:H33"/>
    <mergeCell ref="I33:J33"/>
    <mergeCell ref="K33:L33"/>
    <mergeCell ref="M33:N33"/>
    <mergeCell ref="O32:P32"/>
    <mergeCell ref="Q32:R32"/>
    <mergeCell ref="S32:T32"/>
    <mergeCell ref="U32:V32"/>
    <mergeCell ref="X32:Y32"/>
    <mergeCell ref="Z32:AA32"/>
    <mergeCell ref="Q31:R31"/>
    <mergeCell ref="S31:T31"/>
    <mergeCell ref="U31:V31"/>
    <mergeCell ref="X31:Y31"/>
    <mergeCell ref="Z31:AA31"/>
    <mergeCell ref="O31:P31"/>
    <mergeCell ref="C32:F32"/>
    <mergeCell ref="G32:H32"/>
    <mergeCell ref="I32:J32"/>
    <mergeCell ref="K32:L32"/>
    <mergeCell ref="M32:N32"/>
    <mergeCell ref="C31:F31"/>
    <mergeCell ref="G31:H31"/>
    <mergeCell ref="I31:J31"/>
    <mergeCell ref="K31:L31"/>
    <mergeCell ref="M31:N31"/>
    <mergeCell ref="S30:T30"/>
    <mergeCell ref="U30:V30"/>
    <mergeCell ref="X30:Y30"/>
    <mergeCell ref="Z30:AA30"/>
    <mergeCell ref="Q29:R29"/>
    <mergeCell ref="S29:T29"/>
    <mergeCell ref="U29:V29"/>
    <mergeCell ref="X29:Y29"/>
    <mergeCell ref="Z29:AA29"/>
    <mergeCell ref="C30:F30"/>
    <mergeCell ref="G30:H30"/>
    <mergeCell ref="I30:J30"/>
    <mergeCell ref="K30:L30"/>
    <mergeCell ref="M30:N30"/>
    <mergeCell ref="S28:T28"/>
    <mergeCell ref="U28:V28"/>
    <mergeCell ref="X28:Y28"/>
    <mergeCell ref="Z28:AA28"/>
    <mergeCell ref="C29:F29"/>
    <mergeCell ref="G29:H29"/>
    <mergeCell ref="I29:J29"/>
    <mergeCell ref="K29:L29"/>
    <mergeCell ref="M29:N29"/>
    <mergeCell ref="O29:P29"/>
    <mergeCell ref="C28:F28"/>
    <mergeCell ref="G28:H28"/>
    <mergeCell ref="I28:J28"/>
    <mergeCell ref="K28:L28"/>
    <mergeCell ref="M28:N28"/>
    <mergeCell ref="O28:P28"/>
    <mergeCell ref="Q28:R28"/>
    <mergeCell ref="O30:P30"/>
    <mergeCell ref="Q30:R30"/>
    <mergeCell ref="C27:F27"/>
    <mergeCell ref="G27:H27"/>
    <mergeCell ref="I27:J27"/>
    <mergeCell ref="K27:L27"/>
    <mergeCell ref="M27:N27"/>
    <mergeCell ref="O27:P27"/>
    <mergeCell ref="Q27:R27"/>
    <mergeCell ref="S27:T27"/>
    <mergeCell ref="AV23:AW23"/>
    <mergeCell ref="AR26:AS26"/>
    <mergeCell ref="AT26:AU26"/>
    <mergeCell ref="AV26:AW26"/>
    <mergeCell ref="AX23:AY23"/>
    <mergeCell ref="G26:H26"/>
    <mergeCell ref="I26:J26"/>
    <mergeCell ref="K26:L26"/>
    <mergeCell ref="M26:N26"/>
    <mergeCell ref="O26:P26"/>
    <mergeCell ref="Q26:R26"/>
    <mergeCell ref="S26:T26"/>
    <mergeCell ref="U26:V26"/>
    <mergeCell ref="AJ23:AK23"/>
    <mergeCell ref="AL23:AM23"/>
    <mergeCell ref="AN23:AO23"/>
    <mergeCell ref="AP23:AQ23"/>
    <mergeCell ref="AR23:AS23"/>
    <mergeCell ref="AT23:AU23"/>
    <mergeCell ref="AX26:AY26"/>
    <mergeCell ref="AR22:AS22"/>
    <mergeCell ref="AT22:AU22"/>
    <mergeCell ref="AV22:AW22"/>
    <mergeCell ref="AX22:AY22"/>
    <mergeCell ref="BA22:BB22"/>
    <mergeCell ref="BC22:BD22"/>
    <mergeCell ref="AJ22:AK22"/>
    <mergeCell ref="AL22:AM22"/>
    <mergeCell ref="AN22:AO22"/>
    <mergeCell ref="AP22:AQ22"/>
    <mergeCell ref="AR20:AS20"/>
    <mergeCell ref="AT20:AU20"/>
    <mergeCell ref="AV20:AW20"/>
    <mergeCell ref="AX20:AY20"/>
    <mergeCell ref="BA20:BB20"/>
    <mergeCell ref="BC20:BD20"/>
    <mergeCell ref="AT19:AU19"/>
    <mergeCell ref="AV19:AW19"/>
    <mergeCell ref="AX19:AY19"/>
    <mergeCell ref="BA19:BB19"/>
    <mergeCell ref="BC19:BD19"/>
    <mergeCell ref="AR19:AS19"/>
    <mergeCell ref="AF20:AI20"/>
    <mergeCell ref="AJ20:AK20"/>
    <mergeCell ref="AL20:AM20"/>
    <mergeCell ref="AN20:AO20"/>
    <mergeCell ref="AP20:AQ20"/>
    <mergeCell ref="AF19:AI19"/>
    <mergeCell ref="AJ19:AK19"/>
    <mergeCell ref="AL19:AM19"/>
    <mergeCell ref="AN19:AO19"/>
    <mergeCell ref="AP19:AQ19"/>
    <mergeCell ref="AR18:AS18"/>
    <mergeCell ref="AT18:AU18"/>
    <mergeCell ref="AV18:AW18"/>
    <mergeCell ref="AX18:AY18"/>
    <mergeCell ref="BA18:BB18"/>
    <mergeCell ref="BC18:BD18"/>
    <mergeCell ref="AT17:AU17"/>
    <mergeCell ref="AV17:AW17"/>
    <mergeCell ref="AX17:AY17"/>
    <mergeCell ref="BA17:BB17"/>
    <mergeCell ref="BC17:BD17"/>
    <mergeCell ref="AR17:AS17"/>
    <mergeCell ref="AF18:AI18"/>
    <mergeCell ref="AJ18:AK18"/>
    <mergeCell ref="AL18:AM18"/>
    <mergeCell ref="AN18:AO18"/>
    <mergeCell ref="AP18:AQ18"/>
    <mergeCell ref="AF17:AI17"/>
    <mergeCell ref="AJ17:AK17"/>
    <mergeCell ref="AL17:AM17"/>
    <mergeCell ref="AN17:AO17"/>
    <mergeCell ref="AP17:AQ17"/>
    <mergeCell ref="AR16:AS16"/>
    <mergeCell ref="AT16:AU16"/>
    <mergeCell ref="AV16:AW16"/>
    <mergeCell ref="AX16:AY16"/>
    <mergeCell ref="BA16:BB16"/>
    <mergeCell ref="BC16:BD16"/>
    <mergeCell ref="AT15:AU15"/>
    <mergeCell ref="AV15:AW15"/>
    <mergeCell ref="AX15:AY15"/>
    <mergeCell ref="BA15:BB15"/>
    <mergeCell ref="BC15:BD15"/>
    <mergeCell ref="AR15:AS15"/>
    <mergeCell ref="AF16:AI16"/>
    <mergeCell ref="AJ16:AK16"/>
    <mergeCell ref="AL16:AM16"/>
    <mergeCell ref="AN16:AO16"/>
    <mergeCell ref="AP16:AQ16"/>
    <mergeCell ref="AF15:AI15"/>
    <mergeCell ref="AJ15:AK15"/>
    <mergeCell ref="AL15:AM15"/>
    <mergeCell ref="AN15:AO15"/>
    <mergeCell ref="AP15:AQ15"/>
    <mergeCell ref="AR14:AS14"/>
    <mergeCell ref="AT14:AU14"/>
    <mergeCell ref="AV14:AW14"/>
    <mergeCell ref="AX14:AY14"/>
    <mergeCell ref="BA14:BB14"/>
    <mergeCell ref="BC14:BD14"/>
    <mergeCell ref="AT13:AU13"/>
    <mergeCell ref="AV13:AW13"/>
    <mergeCell ref="AX13:AY13"/>
    <mergeCell ref="BA13:BB13"/>
    <mergeCell ref="BC13:BD13"/>
    <mergeCell ref="AR13:AS13"/>
    <mergeCell ref="AF14:AI14"/>
    <mergeCell ref="AJ14:AK14"/>
    <mergeCell ref="AL14:AM14"/>
    <mergeCell ref="AN14:AO14"/>
    <mergeCell ref="AP14:AQ14"/>
    <mergeCell ref="AF13:AI13"/>
    <mergeCell ref="AJ13:AK13"/>
    <mergeCell ref="AL13:AM13"/>
    <mergeCell ref="AN13:AO13"/>
    <mergeCell ref="AP13:AQ13"/>
    <mergeCell ref="AR12:AS12"/>
    <mergeCell ref="AT12:AU12"/>
    <mergeCell ref="AV12:AW12"/>
    <mergeCell ref="AX12:AY12"/>
    <mergeCell ref="BA12:BB12"/>
    <mergeCell ref="BC12:BD12"/>
    <mergeCell ref="AT11:AU11"/>
    <mergeCell ref="AV11:AW11"/>
    <mergeCell ref="AX11:AY11"/>
    <mergeCell ref="BA11:BB11"/>
    <mergeCell ref="BC11:BD11"/>
    <mergeCell ref="AR11:AS11"/>
    <mergeCell ref="AF12:AI12"/>
    <mergeCell ref="AJ12:AK12"/>
    <mergeCell ref="AL12:AM12"/>
    <mergeCell ref="AN12:AO12"/>
    <mergeCell ref="AP12:AQ12"/>
    <mergeCell ref="AF11:AI11"/>
    <mergeCell ref="AJ11:AK11"/>
    <mergeCell ref="AL11:AM11"/>
    <mergeCell ref="AN11:AO11"/>
    <mergeCell ref="AP11:AQ11"/>
    <mergeCell ref="AR10:AS10"/>
    <mergeCell ref="AT10:AU10"/>
    <mergeCell ref="AV10:AW10"/>
    <mergeCell ref="AX10:AY10"/>
    <mergeCell ref="BA10:BB10"/>
    <mergeCell ref="BC10:BD10"/>
    <mergeCell ref="AT9:AU9"/>
    <mergeCell ref="AV9:AW9"/>
    <mergeCell ref="AX9:AY9"/>
    <mergeCell ref="BA9:BB9"/>
    <mergeCell ref="BC9:BD9"/>
    <mergeCell ref="AR9:AS9"/>
    <mergeCell ref="AF10:AI10"/>
    <mergeCell ref="AJ10:AK10"/>
    <mergeCell ref="AL10:AM10"/>
    <mergeCell ref="AN10:AO10"/>
    <mergeCell ref="AP10:AQ10"/>
    <mergeCell ref="AF9:AI9"/>
    <mergeCell ref="AJ9:AK9"/>
    <mergeCell ref="AL9:AM9"/>
    <mergeCell ref="AN9:AO9"/>
    <mergeCell ref="AP9:AQ9"/>
    <mergeCell ref="AR8:AS8"/>
    <mergeCell ref="AT8:AU8"/>
    <mergeCell ref="AV8:AW8"/>
    <mergeCell ref="AX8:AY8"/>
    <mergeCell ref="BA8:BB8"/>
    <mergeCell ref="BC8:BD8"/>
    <mergeCell ref="AT7:AU7"/>
    <mergeCell ref="AV7:AW7"/>
    <mergeCell ref="AX7:AY7"/>
    <mergeCell ref="BA7:BB7"/>
    <mergeCell ref="BC7:BD7"/>
    <mergeCell ref="AR7:AS7"/>
    <mergeCell ref="AF8:AI8"/>
    <mergeCell ref="AJ8:AK8"/>
    <mergeCell ref="AL8:AM8"/>
    <mergeCell ref="AN8:AO8"/>
    <mergeCell ref="AP8:AQ8"/>
    <mergeCell ref="AF7:AI7"/>
    <mergeCell ref="AJ7:AK7"/>
    <mergeCell ref="AL7:AM7"/>
    <mergeCell ref="AN7:AO7"/>
    <mergeCell ref="AP7:AQ7"/>
    <mergeCell ref="AV6:AW6"/>
    <mergeCell ref="AX6:AY6"/>
    <mergeCell ref="BA6:BB6"/>
    <mergeCell ref="BC6:BD6"/>
    <mergeCell ref="AT5:AU5"/>
    <mergeCell ref="AV5:AW5"/>
    <mergeCell ref="AX5:AY5"/>
    <mergeCell ref="BA5:BB5"/>
    <mergeCell ref="BC5:BD5"/>
    <mergeCell ref="AV4:AW4"/>
    <mergeCell ref="AX4:AY4"/>
    <mergeCell ref="BA4:BB4"/>
    <mergeCell ref="BC4:BD4"/>
    <mergeCell ref="AF5:AI5"/>
    <mergeCell ref="AJ5:AK5"/>
    <mergeCell ref="AL5:AM5"/>
    <mergeCell ref="AN5:AO5"/>
    <mergeCell ref="AP5:AQ5"/>
    <mergeCell ref="AR5:AS5"/>
    <mergeCell ref="AF4:AI4"/>
    <mergeCell ref="AJ4:AK4"/>
    <mergeCell ref="AL4:AM4"/>
    <mergeCell ref="AN4:AO4"/>
    <mergeCell ref="AP4:AQ4"/>
    <mergeCell ref="AR4:AS4"/>
    <mergeCell ref="AT4:AU4"/>
    <mergeCell ref="AF6:AI6"/>
    <mergeCell ref="AJ6:AK6"/>
    <mergeCell ref="AL6:AM6"/>
    <mergeCell ref="AN6:AO6"/>
    <mergeCell ref="AP6:AQ6"/>
    <mergeCell ref="AR6:AS6"/>
    <mergeCell ref="AT6:AU6"/>
    <mergeCell ref="BA2:BB2"/>
    <mergeCell ref="BC2:BD2"/>
    <mergeCell ref="AF3:AI3"/>
    <mergeCell ref="AJ3:AK3"/>
    <mergeCell ref="AL3:AM3"/>
    <mergeCell ref="AN3:AO3"/>
    <mergeCell ref="AP3:AQ3"/>
    <mergeCell ref="AR3:AS3"/>
    <mergeCell ref="AT3:AU3"/>
    <mergeCell ref="AV3:AW3"/>
    <mergeCell ref="AX2:AY2"/>
    <mergeCell ref="AX3:AY3"/>
    <mergeCell ref="BA3:BB3"/>
    <mergeCell ref="BC3:BD3"/>
    <mergeCell ref="AJ2:AK2"/>
    <mergeCell ref="AL2:AM2"/>
    <mergeCell ref="AN2:AO2"/>
    <mergeCell ref="G5:H5"/>
    <mergeCell ref="G4:H4"/>
    <mergeCell ref="G3:H3"/>
    <mergeCell ref="C3:F3"/>
    <mergeCell ref="Q23:R23"/>
    <mergeCell ref="S23:T23"/>
    <mergeCell ref="U23:V23"/>
    <mergeCell ref="S3:T3"/>
    <mergeCell ref="Q3:R3"/>
    <mergeCell ref="O3:P3"/>
    <mergeCell ref="Q22:R22"/>
    <mergeCell ref="S22:T22"/>
    <mergeCell ref="U22:V22"/>
    <mergeCell ref="U19:V19"/>
    <mergeCell ref="I20:J20"/>
    <mergeCell ref="K20:L20"/>
    <mergeCell ref="M20:N20"/>
    <mergeCell ref="O20:P20"/>
    <mergeCell ref="Q20:R20"/>
    <mergeCell ref="S20:T20"/>
    <mergeCell ref="U20:V20"/>
    <mergeCell ref="I19:J19"/>
    <mergeCell ref="K19:L19"/>
    <mergeCell ref="M19:N19"/>
    <mergeCell ref="X22:Y22"/>
    <mergeCell ref="Z22:AA22"/>
    <mergeCell ref="G23:H23"/>
    <mergeCell ref="I23:J23"/>
    <mergeCell ref="K23:L23"/>
    <mergeCell ref="M23:N23"/>
    <mergeCell ref="O23:P23"/>
    <mergeCell ref="G22:H22"/>
    <mergeCell ref="I22:J22"/>
    <mergeCell ref="K22:L22"/>
    <mergeCell ref="M22:N22"/>
    <mergeCell ref="O22:P22"/>
    <mergeCell ref="Z18:AA18"/>
    <mergeCell ref="Z19:AA19"/>
    <mergeCell ref="Z20:AA20"/>
    <mergeCell ref="Z9:AA9"/>
    <mergeCell ref="Z10:AA10"/>
    <mergeCell ref="Z11:AA11"/>
    <mergeCell ref="Z12:AA12"/>
    <mergeCell ref="Z13:AA13"/>
    <mergeCell ref="Z14:AA14"/>
    <mergeCell ref="Z3:AA3"/>
    <mergeCell ref="Z4:AA4"/>
    <mergeCell ref="Z5:AA5"/>
    <mergeCell ref="Z6:AA6"/>
    <mergeCell ref="Z7:AA7"/>
    <mergeCell ref="Z8:AA8"/>
    <mergeCell ref="X15:Y15"/>
    <mergeCell ref="X16:Y16"/>
    <mergeCell ref="X17:Y17"/>
    <mergeCell ref="X3:Y3"/>
    <mergeCell ref="X4:Y4"/>
    <mergeCell ref="X5:Y5"/>
    <mergeCell ref="X6:Y6"/>
    <mergeCell ref="X7:Y7"/>
    <mergeCell ref="X8:Y8"/>
    <mergeCell ref="Z15:AA15"/>
    <mergeCell ref="Z16:AA16"/>
    <mergeCell ref="Z17:AA17"/>
    <mergeCell ref="X18:Y18"/>
    <mergeCell ref="X19:Y19"/>
    <mergeCell ref="X20:Y20"/>
    <mergeCell ref="X9:Y9"/>
    <mergeCell ref="X10:Y10"/>
    <mergeCell ref="X11:Y11"/>
    <mergeCell ref="X12:Y12"/>
    <mergeCell ref="X13:Y13"/>
    <mergeCell ref="X14:Y14"/>
    <mergeCell ref="O19:P19"/>
    <mergeCell ref="Q19:R19"/>
    <mergeCell ref="S19:T19"/>
    <mergeCell ref="U17:V17"/>
    <mergeCell ref="I18:J18"/>
    <mergeCell ref="K18:L18"/>
    <mergeCell ref="M18:N18"/>
    <mergeCell ref="O18:P18"/>
    <mergeCell ref="Q18:R18"/>
    <mergeCell ref="S18:T18"/>
    <mergeCell ref="U18:V18"/>
    <mergeCell ref="I17:J17"/>
    <mergeCell ref="K17:L17"/>
    <mergeCell ref="M17:N17"/>
    <mergeCell ref="O17:P17"/>
    <mergeCell ref="Q17:R17"/>
    <mergeCell ref="S17:T17"/>
    <mergeCell ref="U15:V15"/>
    <mergeCell ref="I16:J16"/>
    <mergeCell ref="K16:L16"/>
    <mergeCell ref="M16:N16"/>
    <mergeCell ref="O16:P16"/>
    <mergeCell ref="Q16:R16"/>
    <mergeCell ref="S16:T16"/>
    <mergeCell ref="U16:V16"/>
    <mergeCell ref="I15:J15"/>
    <mergeCell ref="K15:L15"/>
    <mergeCell ref="M15:N15"/>
    <mergeCell ref="O15:P15"/>
    <mergeCell ref="Q15:R15"/>
    <mergeCell ref="S15:T15"/>
    <mergeCell ref="U13:V13"/>
    <mergeCell ref="I14:J14"/>
    <mergeCell ref="K14:L14"/>
    <mergeCell ref="M14:N14"/>
    <mergeCell ref="O14:P14"/>
    <mergeCell ref="Q14:R14"/>
    <mergeCell ref="S14:T14"/>
    <mergeCell ref="U14:V14"/>
    <mergeCell ref="I13:J13"/>
    <mergeCell ref="K13:L13"/>
    <mergeCell ref="M13:N13"/>
    <mergeCell ref="O13:P13"/>
    <mergeCell ref="Q13:R13"/>
    <mergeCell ref="S13:T13"/>
    <mergeCell ref="I10:J10"/>
    <mergeCell ref="K10:L10"/>
    <mergeCell ref="M10:N10"/>
    <mergeCell ref="O10:P10"/>
    <mergeCell ref="Q10:R10"/>
    <mergeCell ref="S10:T10"/>
    <mergeCell ref="U10:V10"/>
    <mergeCell ref="U11:V11"/>
    <mergeCell ref="I12:J12"/>
    <mergeCell ref="K12:L12"/>
    <mergeCell ref="M12:N12"/>
    <mergeCell ref="O12:P12"/>
    <mergeCell ref="Q12:R12"/>
    <mergeCell ref="S12:T12"/>
    <mergeCell ref="U12:V12"/>
    <mergeCell ref="I11:J11"/>
    <mergeCell ref="K11:L11"/>
    <mergeCell ref="M11:N11"/>
    <mergeCell ref="O11:P11"/>
    <mergeCell ref="Q11:R11"/>
    <mergeCell ref="S11:T11"/>
    <mergeCell ref="M8:N8"/>
    <mergeCell ref="O8:P8"/>
    <mergeCell ref="Q8:R8"/>
    <mergeCell ref="S8:T8"/>
    <mergeCell ref="U8:V8"/>
    <mergeCell ref="I9:J9"/>
    <mergeCell ref="K9:L9"/>
    <mergeCell ref="M9:N9"/>
    <mergeCell ref="O9:P9"/>
    <mergeCell ref="Q9:R9"/>
    <mergeCell ref="S9:T9"/>
    <mergeCell ref="U9:V9"/>
    <mergeCell ref="O6:P6"/>
    <mergeCell ref="Q6:R6"/>
    <mergeCell ref="S6:T6"/>
    <mergeCell ref="U6:V6"/>
    <mergeCell ref="I7:J7"/>
    <mergeCell ref="K7:L7"/>
    <mergeCell ref="M7:N7"/>
    <mergeCell ref="O7:P7"/>
    <mergeCell ref="Q7:R7"/>
    <mergeCell ref="S7:T7"/>
    <mergeCell ref="U7:V7"/>
    <mergeCell ref="C17:F17"/>
    <mergeCell ref="C18:F18"/>
    <mergeCell ref="C19:F19"/>
    <mergeCell ref="C20:F20"/>
    <mergeCell ref="I3:J3"/>
    <mergeCell ref="K3:L3"/>
    <mergeCell ref="I5:J5"/>
    <mergeCell ref="K5:L5"/>
    <mergeCell ref="I8:J8"/>
    <mergeCell ref="K8:L8"/>
    <mergeCell ref="C11:F11"/>
    <mergeCell ref="C12:F12"/>
    <mergeCell ref="C13:F13"/>
    <mergeCell ref="C14:F14"/>
    <mergeCell ref="C15:F15"/>
    <mergeCell ref="C16:F16"/>
    <mergeCell ref="G18:H18"/>
    <mergeCell ref="G19:H19"/>
    <mergeCell ref="G20:H20"/>
    <mergeCell ref="C4:F4"/>
    <mergeCell ref="C5:F5"/>
    <mergeCell ref="C6:F6"/>
    <mergeCell ref="C7:F7"/>
    <mergeCell ref="C8:F8"/>
    <mergeCell ref="G12:H12"/>
    <mergeCell ref="G13:H13"/>
    <mergeCell ref="G14:H14"/>
    <mergeCell ref="G15:H15"/>
    <mergeCell ref="G16:H16"/>
    <mergeCell ref="G17:H17"/>
    <mergeCell ref="G6:H6"/>
    <mergeCell ref="G7:H7"/>
    <mergeCell ref="G8:H8"/>
    <mergeCell ref="G9:H9"/>
    <mergeCell ref="G10:H10"/>
    <mergeCell ref="G11:H11"/>
    <mergeCell ref="AT2:AU2"/>
    <mergeCell ref="AV2:AW2"/>
    <mergeCell ref="C9:F9"/>
    <mergeCell ref="C10:F10"/>
    <mergeCell ref="U3:V3"/>
    <mergeCell ref="I4:J4"/>
    <mergeCell ref="K4:L4"/>
    <mergeCell ref="M4:N4"/>
    <mergeCell ref="O4:P4"/>
    <mergeCell ref="Q4:R4"/>
    <mergeCell ref="S4:T4"/>
    <mergeCell ref="U4:V4"/>
    <mergeCell ref="M3:N3"/>
    <mergeCell ref="M5:N5"/>
    <mergeCell ref="O5:P5"/>
    <mergeCell ref="Q5:R5"/>
    <mergeCell ref="S5:T5"/>
    <mergeCell ref="U5:V5"/>
    <mergeCell ref="I6:J6"/>
    <mergeCell ref="O2:P2"/>
    <mergeCell ref="Q2:R2"/>
    <mergeCell ref="S2:T2"/>
    <mergeCell ref="K6:L6"/>
    <mergeCell ref="M6:N6"/>
    <mergeCell ref="U2:V2"/>
    <mergeCell ref="G2:H2"/>
    <mergeCell ref="I2:J2"/>
    <mergeCell ref="K2:L2"/>
    <mergeCell ref="M2:N2"/>
    <mergeCell ref="Z2:AA2"/>
    <mergeCell ref="X2:Y2"/>
    <mergeCell ref="AP2:AQ2"/>
    <mergeCell ref="AR2:AS2"/>
  </mergeCells>
  <conditionalFormatting sqref="G3:H20">
    <cfRule type="cellIs" dxfId="1258" priority="89" operator="notBetween">
      <formula>8</formula>
      <formula>13</formula>
    </cfRule>
  </conditionalFormatting>
  <conditionalFormatting sqref="I3:J20">
    <cfRule type="cellIs" priority="86" stopIfTrue="1" operator="equal">
      <formula>0</formula>
    </cfRule>
    <cfRule type="cellIs" dxfId="1257" priority="87" operator="notBetween">
      <formula>3</formula>
      <formula>6</formula>
    </cfRule>
  </conditionalFormatting>
  <conditionalFormatting sqref="K3:L20">
    <cfRule type="cellIs" priority="84" stopIfTrue="1" operator="equal">
      <formula>0</formula>
    </cfRule>
    <cfRule type="cellIs" dxfId="1256" priority="85" operator="notBetween">
      <formula>2</formula>
      <formula>5</formula>
    </cfRule>
  </conditionalFormatting>
  <conditionalFormatting sqref="M3:N20">
    <cfRule type="cellIs" priority="82" stopIfTrue="1" operator="equal">
      <formula>0</formula>
    </cfRule>
    <cfRule type="cellIs" dxfId="1255" priority="83" operator="notBetween">
      <formula>2</formula>
      <formula>3</formula>
    </cfRule>
  </conditionalFormatting>
  <conditionalFormatting sqref="O3:P20">
    <cfRule type="cellIs" priority="80" stopIfTrue="1" operator="equal">
      <formula>0</formula>
    </cfRule>
    <cfRule type="cellIs" dxfId="1254" priority="81" operator="notBetween">
      <formula>2</formula>
      <formula>5</formula>
    </cfRule>
  </conditionalFormatting>
  <conditionalFormatting sqref="Q3:R20">
    <cfRule type="cellIs" priority="78" stopIfTrue="1" operator="equal">
      <formula>0</formula>
    </cfRule>
    <cfRule type="cellIs" dxfId="1253" priority="79" operator="notBetween">
      <formula>2</formula>
      <formula>3</formula>
    </cfRule>
  </conditionalFormatting>
  <conditionalFormatting sqref="S3:T20">
    <cfRule type="cellIs" priority="76" stopIfTrue="1" operator="equal">
      <formula>0</formula>
    </cfRule>
    <cfRule type="cellIs" dxfId="1252" priority="77" operator="notBetween">
      <formula>2</formula>
      <formula>5</formula>
    </cfRule>
  </conditionalFormatting>
  <conditionalFormatting sqref="U3:V20">
    <cfRule type="cellIs" dxfId="1251" priority="75" operator="notBetween">
      <formula>0</formula>
      <formula>3</formula>
    </cfRule>
  </conditionalFormatting>
  <conditionalFormatting sqref="Z3:AA20">
    <cfRule type="cellIs" dxfId="1250" priority="73" operator="equal">
      <formula>"OK"</formula>
    </cfRule>
    <cfRule type="cellIs" dxfId="1249" priority="74" operator="notEqual">
      <formula>"""OK"""</formula>
    </cfRule>
  </conditionalFormatting>
  <conditionalFormatting sqref="G23:H23">
    <cfRule type="cellIs" dxfId="1248" priority="71" operator="notEqual">
      <formula>"OK"</formula>
    </cfRule>
    <cfRule type="cellIs" dxfId="1247" priority="72" operator="equal">
      <formula>"OK"</formula>
    </cfRule>
  </conditionalFormatting>
  <conditionalFormatting sqref="I23:V23">
    <cfRule type="cellIs" dxfId="1246" priority="69" operator="notEqual">
      <formula>"OK"</formula>
    </cfRule>
    <cfRule type="cellIs" dxfId="1245" priority="70" operator="equal">
      <formula>"OK"</formula>
    </cfRule>
  </conditionalFormatting>
  <conditionalFormatting sqref="Z22:AA22">
    <cfRule type="cellIs" dxfId="1244" priority="67" operator="equal">
      <formula>"OK"</formula>
    </cfRule>
    <cfRule type="cellIs" dxfId="1243" priority="68" operator="notEqual">
      <formula>"""OK"""</formula>
    </cfRule>
  </conditionalFormatting>
  <conditionalFormatting sqref="AJ3:AK20">
    <cfRule type="cellIs" dxfId="1242" priority="66" operator="notBetween">
      <formula>8</formula>
      <formula>13</formula>
    </cfRule>
  </conditionalFormatting>
  <conditionalFormatting sqref="AL3:AM20">
    <cfRule type="cellIs" priority="64" stopIfTrue="1" operator="equal">
      <formula>0</formula>
    </cfRule>
    <cfRule type="cellIs" dxfId="1241" priority="65" operator="notBetween">
      <formula>3</formula>
      <formula>6</formula>
    </cfRule>
  </conditionalFormatting>
  <conditionalFormatting sqref="AN3:AO20">
    <cfRule type="cellIs" priority="62" stopIfTrue="1" operator="equal">
      <formula>0</formula>
    </cfRule>
    <cfRule type="cellIs" dxfId="1240" priority="63" operator="notBetween">
      <formula>2</formula>
      <formula>5</formula>
    </cfRule>
  </conditionalFormatting>
  <conditionalFormatting sqref="AP3:AQ20">
    <cfRule type="cellIs" priority="60" stopIfTrue="1" operator="equal">
      <formula>0</formula>
    </cfRule>
    <cfRule type="cellIs" dxfId="1239" priority="61" operator="notBetween">
      <formula>2</formula>
      <formula>3</formula>
    </cfRule>
  </conditionalFormatting>
  <conditionalFormatting sqref="AR3:AS20">
    <cfRule type="cellIs" priority="58" stopIfTrue="1" operator="equal">
      <formula>0</formula>
    </cfRule>
    <cfRule type="cellIs" dxfId="1238" priority="59" operator="notBetween">
      <formula>2</formula>
      <formula>5</formula>
    </cfRule>
  </conditionalFormatting>
  <conditionalFormatting sqref="AT3:AU20">
    <cfRule type="cellIs" priority="56" stopIfTrue="1" operator="equal">
      <formula>0</formula>
    </cfRule>
    <cfRule type="cellIs" dxfId="1237" priority="57" operator="notBetween">
      <formula>2</formula>
      <formula>3</formula>
    </cfRule>
  </conditionalFormatting>
  <conditionalFormatting sqref="AV3:AW20">
    <cfRule type="cellIs" priority="54" stopIfTrue="1" operator="equal">
      <formula>0</formula>
    </cfRule>
    <cfRule type="cellIs" dxfId="1236" priority="55" operator="notBetween">
      <formula>2</formula>
      <formula>5</formula>
    </cfRule>
  </conditionalFormatting>
  <conditionalFormatting sqref="AX3:AY20">
    <cfRule type="cellIs" dxfId="1235" priority="53" operator="notBetween">
      <formula>0</formula>
      <formula>3</formula>
    </cfRule>
  </conditionalFormatting>
  <conditionalFormatting sqref="BC3:BD20">
    <cfRule type="cellIs" dxfId="1234" priority="51" operator="equal">
      <formula>"OK"</formula>
    </cfRule>
    <cfRule type="cellIs" dxfId="1233" priority="52" operator="notEqual">
      <formula>"""OK"""</formula>
    </cfRule>
  </conditionalFormatting>
  <conditionalFormatting sqref="AJ23:AK23">
    <cfRule type="cellIs" dxfId="1232" priority="49" operator="notEqual">
      <formula>"OK"</formula>
    </cfRule>
    <cfRule type="cellIs" dxfId="1231" priority="50" operator="equal">
      <formula>"OK"</formula>
    </cfRule>
  </conditionalFormatting>
  <conditionalFormatting sqref="AL23:AY23">
    <cfRule type="cellIs" dxfId="1230" priority="47" operator="notEqual">
      <formula>"OK"</formula>
    </cfRule>
    <cfRule type="cellIs" dxfId="1229" priority="48" operator="equal">
      <formula>"OK"</formula>
    </cfRule>
  </conditionalFormatting>
  <conditionalFormatting sqref="BC22:BD22">
    <cfRule type="cellIs" dxfId="1228" priority="45" operator="equal">
      <formula>"OK"</formula>
    </cfRule>
    <cfRule type="cellIs" dxfId="1227" priority="46" operator="notEqual">
      <formula>"""OK"""</formula>
    </cfRule>
  </conditionalFormatting>
  <conditionalFormatting sqref="G27:H44">
    <cfRule type="cellIs" dxfId="1226" priority="44" operator="notBetween">
      <formula>8</formula>
      <formula>13</formula>
    </cfRule>
  </conditionalFormatting>
  <conditionalFormatting sqref="I27:J44">
    <cfRule type="cellIs" priority="42" stopIfTrue="1" operator="equal">
      <formula>0</formula>
    </cfRule>
    <cfRule type="cellIs" dxfId="1225" priority="43" operator="notBetween">
      <formula>3</formula>
      <formula>6</formula>
    </cfRule>
  </conditionalFormatting>
  <conditionalFormatting sqref="K27:L44">
    <cfRule type="cellIs" priority="40" stopIfTrue="1" operator="equal">
      <formula>0</formula>
    </cfRule>
    <cfRule type="cellIs" dxfId="1224" priority="41" operator="notBetween">
      <formula>2</formula>
      <formula>5</formula>
    </cfRule>
  </conditionalFormatting>
  <conditionalFormatting sqref="M27:N44">
    <cfRule type="cellIs" priority="38" stopIfTrue="1" operator="equal">
      <formula>0</formula>
    </cfRule>
    <cfRule type="cellIs" dxfId="1223" priority="39" operator="notBetween">
      <formula>2</formula>
      <formula>3</formula>
    </cfRule>
  </conditionalFormatting>
  <conditionalFormatting sqref="O27:P44">
    <cfRule type="cellIs" priority="36" stopIfTrue="1" operator="equal">
      <formula>0</formula>
    </cfRule>
    <cfRule type="cellIs" dxfId="1222" priority="37" operator="notBetween">
      <formula>2</formula>
      <formula>5</formula>
    </cfRule>
  </conditionalFormatting>
  <conditionalFormatting sqref="Q27:R44">
    <cfRule type="cellIs" priority="34" stopIfTrue="1" operator="equal">
      <formula>0</formula>
    </cfRule>
    <cfRule type="cellIs" dxfId="1221" priority="35" operator="notBetween">
      <formula>2</formula>
      <formula>3</formula>
    </cfRule>
  </conditionalFormatting>
  <conditionalFormatting sqref="S27:T44">
    <cfRule type="cellIs" priority="32" stopIfTrue="1" operator="equal">
      <formula>0</formula>
    </cfRule>
    <cfRule type="cellIs" dxfId="1220" priority="33" operator="notBetween">
      <formula>2</formula>
      <formula>5</formula>
    </cfRule>
  </conditionalFormatting>
  <conditionalFormatting sqref="U27:V44">
    <cfRule type="cellIs" dxfId="1219" priority="31" operator="notBetween">
      <formula>0</formula>
      <formula>3</formula>
    </cfRule>
  </conditionalFormatting>
  <conditionalFormatting sqref="Z27:AA44">
    <cfRule type="cellIs" dxfId="1218" priority="29" operator="equal">
      <formula>"OK"</formula>
    </cfRule>
    <cfRule type="cellIs" dxfId="1217" priority="30" operator="notEqual">
      <formula>"""OK"""</formula>
    </cfRule>
  </conditionalFormatting>
  <conditionalFormatting sqref="G47:H47">
    <cfRule type="cellIs" dxfId="1216" priority="27" operator="notEqual">
      <formula>"OK"</formula>
    </cfRule>
    <cfRule type="cellIs" dxfId="1215" priority="28" operator="equal">
      <formula>"OK"</formula>
    </cfRule>
  </conditionalFormatting>
  <conditionalFormatting sqref="I47:V47">
    <cfRule type="cellIs" dxfId="1214" priority="25" operator="notEqual">
      <formula>"OK"</formula>
    </cfRule>
    <cfRule type="cellIs" dxfId="1213" priority="26" operator="equal">
      <formula>"OK"</formula>
    </cfRule>
  </conditionalFormatting>
  <conditionalFormatting sqref="Z46:AA46">
    <cfRule type="cellIs" dxfId="1212" priority="23" operator="equal">
      <formula>"OK"</formula>
    </cfRule>
    <cfRule type="cellIs" dxfId="1211" priority="24" operator="notEqual">
      <formula>"""OK"""</formula>
    </cfRule>
  </conditionalFormatting>
  <conditionalFormatting sqref="AJ27:AK44">
    <cfRule type="cellIs" dxfId="1210" priority="22" operator="notBetween">
      <formula>8</formula>
      <formula>13</formula>
    </cfRule>
  </conditionalFormatting>
  <conditionalFormatting sqref="AL27:AM44">
    <cfRule type="cellIs" priority="20" stopIfTrue="1" operator="equal">
      <formula>0</formula>
    </cfRule>
    <cfRule type="cellIs" dxfId="1209" priority="21" operator="notBetween">
      <formula>3</formula>
      <formula>6</formula>
    </cfRule>
  </conditionalFormatting>
  <conditionalFormatting sqref="AN27:AO44">
    <cfRule type="cellIs" priority="18" stopIfTrue="1" operator="equal">
      <formula>0</formula>
    </cfRule>
    <cfRule type="cellIs" dxfId="1208" priority="19" operator="notBetween">
      <formula>2</formula>
      <formula>5</formula>
    </cfRule>
  </conditionalFormatting>
  <conditionalFormatting sqref="AP27:AQ44">
    <cfRule type="cellIs" priority="16" stopIfTrue="1" operator="equal">
      <formula>0</formula>
    </cfRule>
    <cfRule type="cellIs" dxfId="1207" priority="17" operator="notBetween">
      <formula>2</formula>
      <formula>3</formula>
    </cfRule>
  </conditionalFormatting>
  <conditionalFormatting sqref="AR27:AS44">
    <cfRule type="cellIs" priority="14" stopIfTrue="1" operator="equal">
      <formula>0</formula>
    </cfRule>
    <cfRule type="cellIs" dxfId="1206" priority="15" operator="notBetween">
      <formula>2</formula>
      <formula>5</formula>
    </cfRule>
  </conditionalFormatting>
  <conditionalFormatting sqref="AT27:AU44">
    <cfRule type="cellIs" priority="12" stopIfTrue="1" operator="equal">
      <formula>0</formula>
    </cfRule>
    <cfRule type="cellIs" dxfId="1205" priority="13" operator="notBetween">
      <formula>2</formula>
      <formula>3</formula>
    </cfRule>
  </conditionalFormatting>
  <conditionalFormatting sqref="AV27:AW44">
    <cfRule type="cellIs" priority="10" stopIfTrue="1" operator="equal">
      <formula>0</formula>
    </cfRule>
    <cfRule type="cellIs" dxfId="1204" priority="11" operator="notBetween">
      <formula>2</formula>
      <formula>5</formula>
    </cfRule>
  </conditionalFormatting>
  <conditionalFormatting sqref="AX27:AY44">
    <cfRule type="cellIs" dxfId="1203" priority="9" operator="notBetween">
      <formula>0</formula>
      <formula>3</formula>
    </cfRule>
  </conditionalFormatting>
  <conditionalFormatting sqref="BC27:BD44">
    <cfRule type="cellIs" dxfId="1202" priority="7" operator="equal">
      <formula>"OK"</formula>
    </cfRule>
    <cfRule type="cellIs" dxfId="1201" priority="8" operator="notEqual">
      <formula>"""OK"""</formula>
    </cfRule>
  </conditionalFormatting>
  <conditionalFormatting sqref="AJ47:AK47">
    <cfRule type="cellIs" dxfId="1200" priority="5" operator="notEqual">
      <formula>"OK"</formula>
    </cfRule>
    <cfRule type="cellIs" dxfId="1199" priority="6" operator="equal">
      <formula>"OK"</formula>
    </cfRule>
  </conditionalFormatting>
  <conditionalFormatting sqref="AL47:AY47">
    <cfRule type="cellIs" dxfId="1198" priority="3" operator="notEqual">
      <formula>"OK"</formula>
    </cfRule>
    <cfRule type="cellIs" dxfId="1197" priority="4" operator="equal">
      <formula>"OK"</formula>
    </cfRule>
  </conditionalFormatting>
  <conditionalFormatting sqref="BC46:BD46">
    <cfRule type="cellIs" dxfId="1196" priority="1" operator="equal">
      <formula>"OK"</formula>
    </cfRule>
    <cfRule type="cellIs" dxfId="1195" priority="2" operator="notEqual">
      <formula>"""OK"""</formula>
    </cfRule>
  </conditionalFormatting>
  <pageMargins left="0.7" right="0.7" top="0.75" bottom="0.75" header="0.3" footer="0.3"/>
  <pageSetup orientation="portrait" horizontalDpi="4294967293"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abSelected="1" workbookViewId="0"/>
  </sheetViews>
  <sheetFormatPr defaultColWidth="2.85546875" defaultRowHeight="15" x14ac:dyDescent="0.25"/>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9"/>
  <sheetViews>
    <sheetView showGridLines="0" zoomScaleNormal="100" workbookViewId="0">
      <selection activeCell="C20" sqref="C20"/>
    </sheetView>
  </sheetViews>
  <sheetFormatPr defaultRowHeight="15" x14ac:dyDescent="0.25"/>
  <cols>
    <col min="1" max="1" width="12" customWidth="1"/>
  </cols>
  <sheetData>
    <row r="1" spans="1:3" x14ac:dyDescent="0.25">
      <c r="A1" s="3" t="s">
        <v>75</v>
      </c>
      <c r="C1" t="s">
        <v>76</v>
      </c>
    </row>
    <row r="3" spans="1:3" x14ac:dyDescent="0.25">
      <c r="A3" s="3" t="s">
        <v>117</v>
      </c>
      <c r="B3" t="s">
        <v>118</v>
      </c>
    </row>
    <row r="4" spans="1:3" x14ac:dyDescent="0.25">
      <c r="A4" s="3" t="s">
        <v>78</v>
      </c>
      <c r="B4" t="s">
        <v>119</v>
      </c>
    </row>
    <row r="5" spans="1:3" x14ac:dyDescent="0.25">
      <c r="A5" s="3" t="s">
        <v>77</v>
      </c>
      <c r="B5" t="s">
        <v>120</v>
      </c>
    </row>
    <row r="7" spans="1:3" x14ac:dyDescent="0.25">
      <c r="A7" s="9" t="s">
        <v>79</v>
      </c>
      <c r="B7" t="s">
        <v>84</v>
      </c>
    </row>
    <row r="8" spans="1:3" x14ac:dyDescent="0.25">
      <c r="A8" s="9" t="s">
        <v>80</v>
      </c>
      <c r="B8" t="s">
        <v>85</v>
      </c>
    </row>
    <row r="9" spans="1:3" x14ac:dyDescent="0.25">
      <c r="A9" s="9" t="s">
        <v>81</v>
      </c>
      <c r="B9" t="s">
        <v>86</v>
      </c>
    </row>
    <row r="10" spans="1:3" x14ac:dyDescent="0.25">
      <c r="A10" s="9" t="s">
        <v>82</v>
      </c>
      <c r="B10" t="s">
        <v>122</v>
      </c>
    </row>
    <row r="11" spans="1:3" x14ac:dyDescent="0.25">
      <c r="A11" s="10" t="s">
        <v>83</v>
      </c>
      <c r="B11" t="s">
        <v>96</v>
      </c>
    </row>
    <row r="12" spans="1:3" x14ac:dyDescent="0.25">
      <c r="A12" s="10" t="s">
        <v>90</v>
      </c>
      <c r="B12" t="s">
        <v>95</v>
      </c>
    </row>
    <row r="13" spans="1:3" x14ac:dyDescent="0.25">
      <c r="A13" s="10" t="s">
        <v>91</v>
      </c>
      <c r="B13" t="s">
        <v>93</v>
      </c>
    </row>
    <row r="14" spans="1:3" x14ac:dyDescent="0.25">
      <c r="A14" s="10" t="s">
        <v>92</v>
      </c>
      <c r="B14" t="s">
        <v>94</v>
      </c>
    </row>
    <row r="15" spans="1:3" x14ac:dyDescent="0.25">
      <c r="A15" s="11" t="s">
        <v>99</v>
      </c>
      <c r="B15" t="s">
        <v>100</v>
      </c>
    </row>
    <row r="16" spans="1:3" x14ac:dyDescent="0.25">
      <c r="A16" s="11" t="s">
        <v>89</v>
      </c>
      <c r="B16" t="s">
        <v>102</v>
      </c>
    </row>
    <row r="17" spans="1:3" x14ac:dyDescent="0.25">
      <c r="A17" s="11" t="s">
        <v>88</v>
      </c>
      <c r="B17" t="s">
        <v>98</v>
      </c>
    </row>
    <row r="18" spans="1:3" x14ac:dyDescent="0.25">
      <c r="A18" s="11" t="s">
        <v>87</v>
      </c>
      <c r="B18" t="s">
        <v>97</v>
      </c>
    </row>
    <row r="23" spans="1:3" x14ac:dyDescent="0.25">
      <c r="A23" s="3" t="s">
        <v>101</v>
      </c>
      <c r="C23" t="s">
        <v>103</v>
      </c>
    </row>
    <row r="24" spans="1:3" x14ac:dyDescent="0.25">
      <c r="A24" s="3"/>
    </row>
    <row r="25" spans="1:3" x14ac:dyDescent="0.25">
      <c r="A25" s="3" t="s">
        <v>1</v>
      </c>
      <c r="B25" t="s">
        <v>104</v>
      </c>
    </row>
    <row r="26" spans="1:3" x14ac:dyDescent="0.25">
      <c r="A26" s="3"/>
      <c r="B26" t="s">
        <v>105</v>
      </c>
    </row>
    <row r="27" spans="1:3" x14ac:dyDescent="0.25">
      <c r="A27" s="3"/>
    </row>
    <row r="28" spans="1:3" x14ac:dyDescent="0.25">
      <c r="A28" s="3" t="s">
        <v>3</v>
      </c>
      <c r="B28" t="s">
        <v>106</v>
      </c>
    </row>
    <row r="29" spans="1:3" x14ac:dyDescent="0.25">
      <c r="A29" s="3"/>
      <c r="B29" t="s">
        <v>107</v>
      </c>
    </row>
    <row r="30" spans="1:3" x14ac:dyDescent="0.25">
      <c r="A30" s="3"/>
    </row>
    <row r="31" spans="1:3" x14ac:dyDescent="0.25">
      <c r="A31" s="3" t="s">
        <v>2</v>
      </c>
      <c r="B31" t="s">
        <v>108</v>
      </c>
    </row>
    <row r="32" spans="1:3" x14ac:dyDescent="0.25">
      <c r="A32" s="3"/>
      <c r="B32" t="s">
        <v>109</v>
      </c>
    </row>
    <row r="33" spans="1:3" x14ac:dyDescent="0.25">
      <c r="A33" s="3"/>
    </row>
    <row r="34" spans="1:3" x14ac:dyDescent="0.25">
      <c r="A34" s="3" t="s">
        <v>144</v>
      </c>
      <c r="B34" t="s">
        <v>110</v>
      </c>
    </row>
    <row r="35" spans="1:3" x14ac:dyDescent="0.25">
      <c r="A35" s="3"/>
      <c r="B35" t="s">
        <v>111</v>
      </c>
    </row>
    <row r="38" spans="1:3" x14ac:dyDescent="0.25">
      <c r="A38" s="3" t="s">
        <v>112</v>
      </c>
      <c r="C38" t="s">
        <v>156</v>
      </c>
    </row>
    <row r="39" spans="1:3" x14ac:dyDescent="0.25">
      <c r="C39" t="s">
        <v>121</v>
      </c>
    </row>
    <row r="41" spans="1:3" x14ac:dyDescent="0.25">
      <c r="A41" s="3" t="s">
        <v>4</v>
      </c>
      <c r="C41" t="s">
        <v>113</v>
      </c>
    </row>
    <row r="42" spans="1:3" x14ac:dyDescent="0.25">
      <c r="C42" t="s">
        <v>114</v>
      </c>
    </row>
    <row r="43" spans="1:3" x14ac:dyDescent="0.25">
      <c r="C43" t="s">
        <v>115</v>
      </c>
    </row>
    <row r="44" spans="1:3" x14ac:dyDescent="0.25">
      <c r="C44" t="s">
        <v>116</v>
      </c>
    </row>
    <row r="48" spans="1:3" x14ac:dyDescent="0.25">
      <c r="A48" t="s">
        <v>7</v>
      </c>
      <c r="C48" t="s">
        <v>128</v>
      </c>
    </row>
    <row r="49" spans="3:6" x14ac:dyDescent="0.25">
      <c r="C49" t="s">
        <v>129</v>
      </c>
      <c r="F49" s="13" t="s">
        <v>130</v>
      </c>
    </row>
  </sheetData>
  <hyperlinks>
    <hyperlink ref="F49" r:id="rId1"/>
  </hyperlinks>
  <pageMargins left="0.7" right="0.7" top="0.75" bottom="0.75" header="0.3" footer="0.3"/>
  <pageSetup orientation="portrait" horizontalDpi="4294967293" verticalDpi="0"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W106"/>
  <sheetViews>
    <sheetView showGridLines="0" workbookViewId="0">
      <selection activeCell="H12" sqref="H12:I12"/>
    </sheetView>
  </sheetViews>
  <sheetFormatPr defaultColWidth="2.85546875" defaultRowHeight="15" x14ac:dyDescent="0.25"/>
  <cols>
    <col min="4" max="4" width="2.85546875" customWidth="1"/>
    <col min="9" max="9" width="2.85546875" customWidth="1"/>
  </cols>
  <sheetData>
    <row r="2" spans="2:27" x14ac:dyDescent="0.25">
      <c r="B2" s="63" t="s">
        <v>5</v>
      </c>
      <c r="C2" s="63"/>
      <c r="D2" s="63"/>
      <c r="E2" s="63"/>
      <c r="F2" s="63"/>
      <c r="H2" s="73" t="s">
        <v>165</v>
      </c>
      <c r="I2" s="74"/>
      <c r="J2" s="74"/>
      <c r="K2" s="74"/>
      <c r="L2" s="74"/>
      <c r="M2" s="74"/>
      <c r="N2" s="74"/>
      <c r="O2" s="74"/>
      <c r="P2" s="74"/>
      <c r="Q2" s="74"/>
      <c r="R2" s="74"/>
      <c r="S2" s="74"/>
      <c r="T2" s="74"/>
      <c r="U2" s="74"/>
      <c r="V2" s="74"/>
      <c r="W2" s="74"/>
      <c r="X2" s="74"/>
      <c r="Y2" s="74"/>
      <c r="Z2" s="74"/>
      <c r="AA2" s="75"/>
    </row>
    <row r="3" spans="2:27" x14ac:dyDescent="0.25">
      <c r="B3" s="63" t="s">
        <v>143</v>
      </c>
      <c r="C3" s="63"/>
      <c r="D3" s="63"/>
      <c r="E3" s="63"/>
      <c r="F3" s="63"/>
      <c r="H3" s="66" t="s">
        <v>148</v>
      </c>
      <c r="I3" s="67"/>
      <c r="J3" s="67"/>
      <c r="K3" s="67"/>
      <c r="L3" s="68"/>
      <c r="M3" s="69" t="s">
        <v>164</v>
      </c>
      <c r="N3" s="69"/>
      <c r="O3" s="69"/>
      <c r="P3" s="69"/>
      <c r="Q3" s="69"/>
      <c r="R3" s="69"/>
      <c r="S3" s="69"/>
      <c r="T3" s="69"/>
      <c r="U3" s="69"/>
      <c r="V3" s="69"/>
      <c r="W3" s="69"/>
      <c r="X3" s="69"/>
      <c r="Y3" s="69"/>
      <c r="Z3" s="69"/>
      <c r="AA3" s="69"/>
    </row>
    <row r="4" spans="2:27" x14ac:dyDescent="0.25">
      <c r="B4" s="63" t="s">
        <v>6</v>
      </c>
      <c r="C4" s="63"/>
      <c r="D4" s="63"/>
      <c r="E4" s="63"/>
      <c r="F4" s="63"/>
      <c r="H4" s="46" t="s">
        <v>134</v>
      </c>
      <c r="I4" s="46"/>
      <c r="J4" s="46"/>
      <c r="K4" s="46"/>
      <c r="L4" s="46"/>
      <c r="M4" s="46"/>
      <c r="N4" s="46"/>
      <c r="O4" s="46"/>
      <c r="P4" s="46"/>
      <c r="Q4" s="46"/>
      <c r="R4" s="46"/>
      <c r="S4" s="46"/>
      <c r="T4" s="46"/>
      <c r="U4" s="46"/>
      <c r="V4" s="46"/>
      <c r="W4" s="46"/>
      <c r="X4" s="46"/>
      <c r="Y4" s="46"/>
      <c r="Z4" s="46"/>
      <c r="AA4" s="46"/>
    </row>
    <row r="5" spans="2:27" x14ac:dyDescent="0.25">
      <c r="B5" s="63" t="s">
        <v>7</v>
      </c>
      <c r="C5" s="63"/>
      <c r="D5" s="63"/>
      <c r="E5" s="63"/>
      <c r="F5" s="63"/>
      <c r="H5" s="46" t="s">
        <v>136</v>
      </c>
      <c r="I5" s="46"/>
      <c r="J5" s="46"/>
      <c r="K5" s="46"/>
      <c r="L5" s="46"/>
      <c r="M5" s="46"/>
      <c r="N5" s="46"/>
      <c r="O5" s="46"/>
      <c r="P5" s="46"/>
      <c r="Q5" s="46"/>
      <c r="R5" s="46"/>
      <c r="S5" s="46"/>
      <c r="T5" s="46"/>
      <c r="U5" s="46"/>
      <c r="V5" s="46"/>
      <c r="W5" s="46"/>
      <c r="X5" s="46"/>
      <c r="Y5" s="46"/>
      <c r="Z5" s="46"/>
      <c r="AA5" s="46"/>
    </row>
    <row r="6" spans="2:27" x14ac:dyDescent="0.25">
      <c r="B6" s="63" t="s">
        <v>8</v>
      </c>
      <c r="C6" s="63"/>
      <c r="D6" s="63"/>
      <c r="E6" s="63"/>
      <c r="F6" s="63"/>
      <c r="H6" s="50" t="s">
        <v>137</v>
      </c>
      <c r="I6" s="50"/>
      <c r="J6" s="50"/>
      <c r="K6" s="50"/>
      <c r="L6" s="50"/>
      <c r="M6" s="46" t="s">
        <v>92</v>
      </c>
      <c r="N6" s="46"/>
      <c r="O6" s="46"/>
      <c r="P6" s="46" t="s">
        <v>88</v>
      </c>
      <c r="Q6" s="46"/>
      <c r="R6" s="46"/>
      <c r="S6" s="46" t="s">
        <v>142</v>
      </c>
      <c r="T6" s="46"/>
      <c r="U6" s="46"/>
      <c r="V6" s="46" t="s">
        <v>141</v>
      </c>
      <c r="W6" s="46"/>
      <c r="X6" s="46"/>
      <c r="Y6" s="46" t="s">
        <v>99</v>
      </c>
      <c r="Z6" s="46"/>
      <c r="AA6" s="46"/>
    </row>
    <row r="7" spans="2:27" x14ac:dyDescent="0.25">
      <c r="B7" s="63" t="s">
        <v>131</v>
      </c>
      <c r="C7" s="63"/>
      <c r="D7" s="63"/>
      <c r="E7" s="63"/>
      <c r="F7" s="63"/>
      <c r="H7" s="46" t="s">
        <v>1</v>
      </c>
      <c r="I7" s="46"/>
      <c r="J7" s="46"/>
      <c r="K7" s="46"/>
      <c r="L7" s="46"/>
      <c r="M7" s="46"/>
      <c r="N7" s="46"/>
      <c r="O7" s="46"/>
      <c r="P7" s="46"/>
      <c r="Q7" s="46"/>
      <c r="R7" s="46"/>
      <c r="S7" s="46"/>
      <c r="T7" s="46"/>
      <c r="U7" s="46"/>
      <c r="V7" s="46"/>
      <c r="W7" s="46"/>
      <c r="X7" s="46"/>
      <c r="Y7" s="46"/>
      <c r="Z7" s="46"/>
      <c r="AA7" s="46"/>
    </row>
    <row r="8" spans="2:27" x14ac:dyDescent="0.25">
      <c r="B8" s="63" t="s">
        <v>132</v>
      </c>
      <c r="C8" s="63"/>
      <c r="D8" s="63"/>
      <c r="E8" s="63"/>
      <c r="F8" s="63"/>
      <c r="H8" s="46"/>
      <c r="I8" s="46"/>
      <c r="J8" s="46"/>
      <c r="K8" s="46"/>
      <c r="L8" s="46"/>
      <c r="M8" s="46"/>
      <c r="N8" s="46"/>
      <c r="O8" s="46"/>
      <c r="P8" s="46"/>
      <c r="Q8" s="46"/>
      <c r="R8" s="46"/>
      <c r="S8" s="46"/>
      <c r="T8" s="46"/>
      <c r="U8" s="46"/>
      <c r="V8" s="46"/>
      <c r="W8" s="46"/>
      <c r="X8" s="46"/>
      <c r="Y8" s="46"/>
      <c r="Z8" s="46"/>
      <c r="AA8" s="46"/>
    </row>
    <row r="10" spans="2:27" ht="15.75" thickBot="1" x14ac:dyDescent="0.3">
      <c r="F10" s="15"/>
      <c r="G10" s="16"/>
      <c r="H10" s="55" t="s">
        <v>123</v>
      </c>
      <c r="I10" s="55"/>
      <c r="J10" s="55"/>
      <c r="K10" s="55"/>
      <c r="L10" s="55"/>
      <c r="M10" s="55"/>
      <c r="N10" s="55"/>
      <c r="O10" s="55"/>
      <c r="P10" s="55"/>
      <c r="Q10" s="55"/>
      <c r="R10" s="55"/>
      <c r="S10" s="55"/>
      <c r="T10" s="55"/>
      <c r="U10" s="55"/>
      <c r="V10" s="55"/>
      <c r="W10" s="55"/>
    </row>
    <row r="11" spans="2:27" ht="15.75" thickBot="1" x14ac:dyDescent="0.3">
      <c r="F11" s="17"/>
      <c r="G11" s="17"/>
      <c r="H11" s="135" t="s">
        <v>13</v>
      </c>
      <c r="I11" s="136"/>
      <c r="J11" s="135" t="s">
        <v>14</v>
      </c>
      <c r="K11" s="136"/>
      <c r="L11" s="135" t="s">
        <v>15</v>
      </c>
      <c r="M11" s="136"/>
      <c r="N11" s="135" t="s">
        <v>16</v>
      </c>
      <c r="O11" s="136"/>
      <c r="P11" s="135" t="s">
        <v>17</v>
      </c>
      <c r="Q11" s="136"/>
      <c r="R11" s="135" t="s">
        <v>18</v>
      </c>
      <c r="S11" s="136"/>
      <c r="T11" s="135" t="s">
        <v>19</v>
      </c>
      <c r="U11" s="136"/>
      <c r="V11" s="135" t="s">
        <v>20</v>
      </c>
      <c r="W11" s="136"/>
      <c r="Z11" s="130" t="s">
        <v>133</v>
      </c>
      <c r="AA11" s="132"/>
    </row>
    <row r="12" spans="2:27" ht="15.75" thickBot="1" x14ac:dyDescent="0.3">
      <c r="E12" s="195" t="s">
        <v>21</v>
      </c>
      <c r="F12" s="196"/>
      <c r="G12" s="196"/>
      <c r="H12" s="201">
        <v>777</v>
      </c>
      <c r="I12" s="202"/>
      <c r="J12" s="202">
        <v>250</v>
      </c>
      <c r="K12" s="202"/>
      <c r="L12" s="202">
        <v>385</v>
      </c>
      <c r="M12" s="202"/>
      <c r="N12" s="202">
        <v>160</v>
      </c>
      <c r="O12" s="202"/>
      <c r="P12" s="202">
        <v>399</v>
      </c>
      <c r="Q12" s="202"/>
      <c r="R12" s="202">
        <v>165</v>
      </c>
      <c r="S12" s="202"/>
      <c r="T12" s="202">
        <v>416</v>
      </c>
      <c r="U12" s="202"/>
      <c r="V12" s="202">
        <f>IF(H7="Defender",2,IF(H7="Striker",3,IF(H7="Controller",4,IF(H7="Supporter",5,IF(H6="Caster",4,3)))))</f>
        <v>3</v>
      </c>
      <c r="W12" s="203"/>
      <c r="Z12" s="199">
        <v>1</v>
      </c>
      <c r="AA12" s="200"/>
    </row>
    <row r="13" spans="2:27" ht="15.75" thickBot="1" x14ac:dyDescent="0.3">
      <c r="E13" s="192" t="s">
        <v>22</v>
      </c>
      <c r="F13" s="193"/>
      <c r="G13" s="193"/>
      <c r="H13" s="197">
        <f>ROUND(H12*0.807354,0)</f>
        <v>627</v>
      </c>
      <c r="I13" s="61"/>
      <c r="J13" s="61">
        <f>ROUND(J12*0.839789,0)</f>
        <v>210</v>
      </c>
      <c r="K13" s="61"/>
      <c r="L13" s="61">
        <f>ROUND(L12*0.805966,0)</f>
        <v>310</v>
      </c>
      <c r="M13" s="61"/>
      <c r="N13" s="61">
        <f>ROUND(N12*0.803431,0)</f>
        <v>129</v>
      </c>
      <c r="O13" s="61"/>
      <c r="P13" s="61">
        <f>ROUND(P12*0.805966,0)</f>
        <v>322</v>
      </c>
      <c r="Q13" s="61"/>
      <c r="R13" s="61">
        <f>ROUND(R12*0.803431,0)</f>
        <v>133</v>
      </c>
      <c r="S13" s="61"/>
      <c r="T13" s="61">
        <f>ROUND(T12*0.8041,0)</f>
        <v>335</v>
      </c>
      <c r="U13" s="61"/>
      <c r="V13" s="61">
        <f>V12</f>
        <v>3</v>
      </c>
      <c r="W13" s="198"/>
    </row>
    <row r="14" spans="2:27" ht="15.75" thickBot="1" x14ac:dyDescent="0.3">
      <c r="E14" s="195" t="s">
        <v>23</v>
      </c>
      <c r="F14" s="196"/>
      <c r="G14" s="196"/>
      <c r="H14" s="197">
        <f>ROUND(H12*0.615028,0)</f>
        <v>478</v>
      </c>
      <c r="I14" s="61"/>
      <c r="J14" s="61">
        <f>ROUND(J12*0.679546,0)</f>
        <v>170</v>
      </c>
      <c r="K14" s="61"/>
      <c r="L14" s="61">
        <f>ROUND(L12*0.611985,0)</f>
        <v>236</v>
      </c>
      <c r="M14" s="61"/>
      <c r="N14" s="61">
        <f>ROUND(N12*0.613709,0)</f>
        <v>98</v>
      </c>
      <c r="O14" s="61"/>
      <c r="P14" s="61">
        <f>ROUND(P12*0.611985,0)</f>
        <v>244</v>
      </c>
      <c r="Q14" s="61"/>
      <c r="R14" s="61">
        <f>ROUND(R12*0.613709,0)</f>
        <v>101</v>
      </c>
      <c r="S14" s="61"/>
      <c r="T14" s="61">
        <f>ROUND(T12*0.607841,0)</f>
        <v>253</v>
      </c>
      <c r="U14" s="61"/>
      <c r="V14" s="61">
        <f>V12</f>
        <v>3</v>
      </c>
      <c r="W14" s="198"/>
    </row>
    <row r="15" spans="2:27" ht="15.75" thickBot="1" x14ac:dyDescent="0.3">
      <c r="E15" s="192" t="s">
        <v>24</v>
      </c>
      <c r="F15" s="193"/>
      <c r="G15" s="193"/>
      <c r="H15" s="197">
        <f>ROUND(H12*0.422703,0)</f>
        <v>328</v>
      </c>
      <c r="I15" s="61"/>
      <c r="J15" s="61">
        <f>ROUND(J12*0.520726,0)</f>
        <v>130</v>
      </c>
      <c r="K15" s="61"/>
      <c r="L15" s="61">
        <f>ROUND(L12*0.418289,0)</f>
        <v>161</v>
      </c>
      <c r="M15" s="61"/>
      <c r="N15" s="61">
        <f>ROUND(N12*0.417165,0)</f>
        <v>67</v>
      </c>
      <c r="O15" s="61"/>
      <c r="P15" s="61">
        <f>ROUND(P12*0.418289,0)</f>
        <v>167</v>
      </c>
      <c r="Q15" s="61"/>
      <c r="R15" s="61">
        <f>ROUND(R12*0.417165,0)</f>
        <v>69</v>
      </c>
      <c r="S15" s="61"/>
      <c r="T15" s="61">
        <f>ROUND(T12*0.412618,0)</f>
        <v>172</v>
      </c>
      <c r="U15" s="61"/>
      <c r="V15" s="61">
        <f>V12</f>
        <v>3</v>
      </c>
      <c r="W15" s="198"/>
    </row>
    <row r="16" spans="2:27" ht="15.75" thickBot="1" x14ac:dyDescent="0.3">
      <c r="E16" s="195" t="s">
        <v>25</v>
      </c>
      <c r="F16" s="196"/>
      <c r="G16" s="196"/>
      <c r="H16" s="197">
        <f>ROUND(H12*0.230372,0)</f>
        <v>179</v>
      </c>
      <c r="I16" s="61"/>
      <c r="J16" s="61">
        <f>ROUND(J12*0.31995,0)</f>
        <v>80</v>
      </c>
      <c r="K16" s="61"/>
      <c r="L16" s="61">
        <f>ROUND(L12*0.221531,0)</f>
        <v>85</v>
      </c>
      <c r="M16" s="61"/>
      <c r="N16" s="61">
        <f>ROUND(N12*0.226631,0)</f>
        <v>36</v>
      </c>
      <c r="O16" s="61"/>
      <c r="P16" s="61">
        <f>ROUND(P12*0.221531,0)</f>
        <v>88</v>
      </c>
      <c r="Q16" s="61"/>
      <c r="R16" s="61">
        <f>ROUND(R12*0.226631,0)</f>
        <v>37</v>
      </c>
      <c r="S16" s="61"/>
      <c r="T16" s="61">
        <f>ROUND(T12*0.217065,0)</f>
        <v>90</v>
      </c>
      <c r="U16" s="61"/>
      <c r="V16" s="61">
        <f>V12</f>
        <v>3</v>
      </c>
      <c r="W16" s="198"/>
    </row>
    <row r="17" spans="2:27" ht="15.75" thickBot="1" x14ac:dyDescent="0.3">
      <c r="E17" s="192" t="s">
        <v>26</v>
      </c>
      <c r="F17" s="193"/>
      <c r="G17" s="193"/>
      <c r="H17" s="194">
        <f>ROUND(H12*0.038519,0)</f>
        <v>30</v>
      </c>
      <c r="I17" s="190"/>
      <c r="J17" s="190">
        <f>ROUND(J12*0.079918,0)</f>
        <v>20</v>
      </c>
      <c r="K17" s="190"/>
      <c r="L17" s="190">
        <f>ROUND(L12*0.028041,0)</f>
        <v>11</v>
      </c>
      <c r="M17" s="190"/>
      <c r="N17" s="190">
        <f>ROUND(N12*0.033619,0)</f>
        <v>5</v>
      </c>
      <c r="O17" s="190"/>
      <c r="P17" s="190">
        <f>ROUND(P12*0.028041,0)</f>
        <v>11</v>
      </c>
      <c r="Q17" s="190"/>
      <c r="R17" s="190">
        <f>ROUND(R12*0.033619,0)</f>
        <v>6</v>
      </c>
      <c r="S17" s="190"/>
      <c r="T17" s="190">
        <f>ROUND(T12*0.020329,0)</f>
        <v>8</v>
      </c>
      <c r="U17" s="190"/>
      <c r="V17" s="190">
        <f>V12</f>
        <v>3</v>
      </c>
      <c r="W17" s="191"/>
    </row>
    <row r="18" spans="2:27" x14ac:dyDescent="0.25">
      <c r="G18" s="17"/>
    </row>
    <row r="19" spans="2:27" ht="15.75" thickBot="1" x14ac:dyDescent="0.3">
      <c r="G19" s="16"/>
      <c r="H19" s="129" t="s">
        <v>125</v>
      </c>
      <c r="I19" s="129"/>
      <c r="J19" s="129"/>
      <c r="K19" s="129"/>
      <c r="L19" s="129"/>
      <c r="M19" s="129"/>
      <c r="N19" s="129"/>
      <c r="O19" s="129"/>
      <c r="P19" s="129"/>
      <c r="Q19" s="129"/>
      <c r="R19" s="129"/>
      <c r="S19" s="129"/>
      <c r="T19" s="129"/>
      <c r="U19" s="129"/>
      <c r="V19" s="129"/>
      <c r="W19" s="129"/>
    </row>
    <row r="20" spans="2:27" ht="15.75" thickBot="1" x14ac:dyDescent="0.3">
      <c r="E20" s="130" t="s">
        <v>27</v>
      </c>
      <c r="F20" s="131"/>
      <c r="G20" s="132"/>
      <c r="H20" s="133" t="str">
        <f>IF(C81&gt;(6/7),"S",IF(C81&gt;(5/7),"A",IF(C81&gt;(4/7),"B",IF(C81&gt;(3/7),"C",IF(C81&gt;(2/7),"D",IF(C81&gt;(1/7),"E","F"))))))</f>
        <v>C</v>
      </c>
      <c r="I20" s="134"/>
      <c r="J20" s="133" t="str">
        <f>IF(D81&gt;(6/7),"S",IF(D81&gt;(5/7),"A",IF(D81&gt;(4/7),"B",IF(D81&gt;(3/7),"C",IF(D81&gt;(2/7),"D",IF(D81&gt;(1/7),"E","F"))))))</f>
        <v>D</v>
      </c>
      <c r="K20" s="134"/>
      <c r="L20" s="133" t="str">
        <f>IF(E81&gt;(6/7),"S",IF(E81&gt;(5/7),"A",IF(E81&gt;(4/7),"B",IF(E81&gt;(3/7),"C",IF(E81&gt;(2/7),"D",IF(E81&gt;(1/7),"E","F"))))))</f>
        <v>A</v>
      </c>
      <c r="M20" s="134"/>
      <c r="N20" s="133" t="str">
        <f>IF(F81&gt;(6/7),"S",IF(F81&gt;(5/7),"A",IF(F81&gt;(4/7),"B",IF(F81&gt;(3/7),"C",IF(F81&gt;(2/7),"D",IF(F81&gt;(1/7),"E","F"))))))</f>
        <v>E</v>
      </c>
      <c r="O20" s="134"/>
      <c r="P20" s="133" t="str">
        <f>IF(G81&gt;(6/7),"S",IF(G81&gt;(5/7),"A",IF(G81&gt;(4/7),"B",IF(G81&gt;(3/7),"C",IF(G81&gt;(2/7),"D",IF(G81&gt;(1/7),"E","F"))))))</f>
        <v>A</v>
      </c>
      <c r="Q20" s="134"/>
      <c r="R20" s="133" t="str">
        <f>IF(H81&gt;(6/7),"S",IF(H81&gt;(5/7),"A",IF(H81&gt;(4/7),"B",IF(H81&gt;(3/7),"C",IF(H81&gt;(2/7),"D",IF(H81&gt;(1/7),"E","F"))))))</f>
        <v>E</v>
      </c>
      <c r="S20" s="134"/>
      <c r="T20" s="133" t="str">
        <f>IF(I81&gt;(6/7),"S",IF(I81&gt;(5/7),"A",IF(I81&gt;(4/7),"B",IF(I81&gt;(3/7),"C",IF(I81&gt;(2/7),"D",IF(I81&gt;(1/7),"E","F"))))))</f>
        <v>A</v>
      </c>
      <c r="U20" s="134"/>
      <c r="V20" s="137" t="str">
        <f>IF(Z12&gt;120%,"S",IF(Z12&gt;110%,"A",IF(Z12&gt;100%,"B",IF(Z12&gt;90%,"C",IF(Z12&gt;80%,"D",IF(Z12&gt;70%,"E","F"))))))</f>
        <v>C</v>
      </c>
      <c r="W20" s="138"/>
      <c r="Z20" s="186" t="str">
        <f>IF(L81&lt;0.47,"LW",IF(L81&gt;0.53,"HI","OK"))</f>
        <v>OK</v>
      </c>
      <c r="AA20" s="187"/>
    </row>
    <row r="22" spans="2:27" ht="15.75" thickBot="1" x14ac:dyDescent="0.3">
      <c r="C22" s="16"/>
      <c r="D22" s="16"/>
      <c r="E22" s="16"/>
      <c r="F22" s="16"/>
      <c r="H22" s="55" t="s">
        <v>155</v>
      </c>
      <c r="I22" s="55"/>
      <c r="J22" s="55"/>
      <c r="K22" s="55"/>
      <c r="L22" s="55"/>
      <c r="M22" s="55"/>
      <c r="N22" s="55"/>
      <c r="O22" s="55"/>
      <c r="P22" s="55"/>
      <c r="Q22" s="55"/>
      <c r="R22" s="55"/>
      <c r="S22" s="55"/>
      <c r="T22" s="55"/>
      <c r="U22" s="55"/>
      <c r="V22" s="55"/>
      <c r="W22" s="55"/>
    </row>
    <row r="23" spans="2:27" ht="15.75" thickBot="1" x14ac:dyDescent="0.3">
      <c r="C23" s="12"/>
      <c r="H23" s="188" t="s">
        <v>13</v>
      </c>
      <c r="I23" s="189"/>
      <c r="J23" s="188" t="s">
        <v>14</v>
      </c>
      <c r="K23" s="189"/>
      <c r="L23" s="188" t="s">
        <v>15</v>
      </c>
      <c r="M23" s="189"/>
      <c r="N23" s="188" t="s">
        <v>16</v>
      </c>
      <c r="O23" s="189"/>
      <c r="P23" s="188" t="s">
        <v>17</v>
      </c>
      <c r="Q23" s="189"/>
      <c r="R23" s="188" t="s">
        <v>18</v>
      </c>
      <c r="S23" s="189"/>
      <c r="T23" s="188" t="s">
        <v>19</v>
      </c>
      <c r="U23" s="189"/>
      <c r="V23" s="188" t="s">
        <v>20</v>
      </c>
      <c r="W23" s="189"/>
    </row>
    <row r="24" spans="2:27" ht="15.75" thickBot="1" x14ac:dyDescent="0.3">
      <c r="B24" s="130" t="s">
        <v>166</v>
      </c>
      <c r="C24" s="131"/>
      <c r="D24" s="131"/>
      <c r="E24" s="131"/>
      <c r="F24" s="131"/>
      <c r="G24" s="131"/>
      <c r="H24" s="183">
        <f>MROUND(C75,5)/100</f>
        <v>1</v>
      </c>
      <c r="I24" s="184"/>
      <c r="J24" s="184">
        <f>MROUND(D75,5)/100</f>
        <v>0.9</v>
      </c>
      <c r="K24" s="184"/>
      <c r="L24" s="184">
        <f>MROUND(E75,5)/100</f>
        <v>1.1000000000000001</v>
      </c>
      <c r="M24" s="184"/>
      <c r="N24" s="184">
        <f>MROUND(F75,5)/100</f>
        <v>0.95</v>
      </c>
      <c r="O24" s="184"/>
      <c r="P24" s="184">
        <f>MROUND(G75,5)/100</f>
        <v>1.1000000000000001</v>
      </c>
      <c r="Q24" s="184"/>
      <c r="R24" s="184">
        <f>MROUND(H75,5)/100</f>
        <v>0.9</v>
      </c>
      <c r="S24" s="184"/>
      <c r="T24" s="184">
        <f>MROUND(I75,5)/100</f>
        <v>1.3</v>
      </c>
      <c r="U24" s="184"/>
      <c r="V24" s="184">
        <f>Z12</f>
        <v>1</v>
      </c>
      <c r="W24" s="185"/>
    </row>
    <row r="25" spans="2:27" ht="15.75" thickBot="1" x14ac:dyDescent="0.3">
      <c r="B25" s="130" t="s">
        <v>167</v>
      </c>
      <c r="C25" s="131"/>
      <c r="D25" s="131"/>
      <c r="E25" s="131"/>
      <c r="F25" s="131"/>
      <c r="G25" s="131"/>
      <c r="H25" s="181">
        <f>IF(H6="Freelancer",H24+25%,IF(H6="Physical",H24+20%,H24+15%))</f>
        <v>1.25</v>
      </c>
      <c r="I25" s="45"/>
      <c r="J25" s="181">
        <f>IF(H6="Freelancer",J24+5%,IF(H6="Physical",J24+10%,J24+15%))</f>
        <v>0.95000000000000007</v>
      </c>
      <c r="K25" s="45"/>
      <c r="L25" s="45">
        <f>L24+10%</f>
        <v>1.2000000000000002</v>
      </c>
      <c r="M25" s="45"/>
      <c r="N25" s="45">
        <f>N24+10%</f>
        <v>1.05</v>
      </c>
      <c r="O25" s="45"/>
      <c r="P25" s="45">
        <f>P24+10%</f>
        <v>1.2000000000000002</v>
      </c>
      <c r="Q25" s="45"/>
      <c r="R25" s="45">
        <f>R24+10%</f>
        <v>1</v>
      </c>
      <c r="S25" s="45"/>
      <c r="T25" s="45">
        <f>T24+10%</f>
        <v>1.4000000000000001</v>
      </c>
      <c r="U25" s="45"/>
      <c r="V25" s="45">
        <f>V24</f>
        <v>1</v>
      </c>
      <c r="W25" s="178"/>
    </row>
    <row r="26" spans="2:27" ht="15.75" thickBot="1" x14ac:dyDescent="0.3">
      <c r="B26" s="130" t="s">
        <v>168</v>
      </c>
      <c r="C26" s="131"/>
      <c r="D26" s="131"/>
      <c r="E26" s="131"/>
      <c r="F26" s="131"/>
      <c r="G26" s="131"/>
      <c r="H26" s="181">
        <f>H25+20%</f>
        <v>1.45</v>
      </c>
      <c r="I26" s="45"/>
      <c r="J26" s="45">
        <f>J25+10%</f>
        <v>1.05</v>
      </c>
      <c r="K26" s="45"/>
      <c r="L26" s="45">
        <f>L25+10%</f>
        <v>1.3000000000000003</v>
      </c>
      <c r="M26" s="45"/>
      <c r="N26" s="45">
        <f>N25+10%</f>
        <v>1.1500000000000001</v>
      </c>
      <c r="O26" s="45"/>
      <c r="P26" s="45">
        <f>P25+10%</f>
        <v>1.3000000000000003</v>
      </c>
      <c r="Q26" s="45"/>
      <c r="R26" s="45">
        <f>R25+10%</f>
        <v>1.1000000000000001</v>
      </c>
      <c r="S26" s="45"/>
      <c r="T26" s="45">
        <f>T25+10%</f>
        <v>1.5000000000000002</v>
      </c>
      <c r="U26" s="45"/>
      <c r="V26" s="45">
        <f>V25</f>
        <v>1</v>
      </c>
      <c r="W26" s="178"/>
    </row>
    <row r="27" spans="2:27" ht="15.75" thickBot="1" x14ac:dyDescent="0.3">
      <c r="B27" s="130" t="s">
        <v>170</v>
      </c>
      <c r="C27" s="131"/>
      <c r="D27" s="131"/>
      <c r="E27" s="131"/>
      <c r="F27" s="131"/>
      <c r="G27" s="131"/>
      <c r="H27" s="181">
        <f>IF(H6="Freelancer",H26+25%,IF(H6="Physical",H26+20%,H26+15%))</f>
        <v>1.7</v>
      </c>
      <c r="I27" s="45"/>
      <c r="J27" s="181">
        <f>IF(H6="Freelancer",J26+5%,IF(H6="Physical",J26+10%,J26+15%))</f>
        <v>1.1000000000000001</v>
      </c>
      <c r="K27" s="45"/>
      <c r="L27" s="45">
        <f>L26+10%</f>
        <v>1.4000000000000004</v>
      </c>
      <c r="M27" s="45"/>
      <c r="N27" s="45">
        <f>N26+10%</f>
        <v>1.2500000000000002</v>
      </c>
      <c r="O27" s="45"/>
      <c r="P27" s="45">
        <f>P26+10%</f>
        <v>1.4000000000000004</v>
      </c>
      <c r="Q27" s="45"/>
      <c r="R27" s="45">
        <f>R26+10%</f>
        <v>1.2000000000000002</v>
      </c>
      <c r="S27" s="45"/>
      <c r="T27" s="45">
        <f>T26+10%</f>
        <v>1.6000000000000003</v>
      </c>
      <c r="U27" s="45"/>
      <c r="V27" s="45">
        <f>V26</f>
        <v>1</v>
      </c>
      <c r="W27" s="178"/>
    </row>
    <row r="28" spans="2:27" ht="15.75" thickBot="1" x14ac:dyDescent="0.3">
      <c r="B28" s="130" t="s">
        <v>169</v>
      </c>
      <c r="C28" s="131"/>
      <c r="D28" s="131"/>
      <c r="E28" s="131"/>
      <c r="F28" s="131"/>
      <c r="G28" s="131"/>
      <c r="H28" s="179">
        <f>H27+20%</f>
        <v>1.9</v>
      </c>
      <c r="I28" s="180"/>
      <c r="J28" s="180">
        <f>J27+10%</f>
        <v>1.2000000000000002</v>
      </c>
      <c r="K28" s="180"/>
      <c r="L28" s="180">
        <f>L27+10%</f>
        <v>1.5000000000000004</v>
      </c>
      <c r="M28" s="180"/>
      <c r="N28" s="180">
        <f>N27+10%</f>
        <v>1.3500000000000003</v>
      </c>
      <c r="O28" s="180"/>
      <c r="P28" s="180">
        <f>P27+10%</f>
        <v>1.5000000000000004</v>
      </c>
      <c r="Q28" s="180"/>
      <c r="R28" s="180">
        <f>R27+10%</f>
        <v>1.3000000000000003</v>
      </c>
      <c r="S28" s="180"/>
      <c r="T28" s="180">
        <f>T27+10%</f>
        <v>1.7000000000000004</v>
      </c>
      <c r="U28" s="180"/>
      <c r="V28" s="180">
        <f>V27</f>
        <v>1</v>
      </c>
      <c r="W28" s="182"/>
    </row>
    <row r="29" spans="2:27" ht="15.75" thickBot="1" x14ac:dyDescent="0.3">
      <c r="C29" s="4"/>
      <c r="G29" s="5"/>
      <c r="I29" s="5"/>
      <c r="K29" s="5"/>
      <c r="M29" s="5"/>
      <c r="O29" s="5"/>
      <c r="Q29" s="5"/>
      <c r="S29" s="5"/>
      <c r="U29" s="5"/>
    </row>
    <row r="30" spans="2:27" ht="15.75" thickBot="1" x14ac:dyDescent="0.3">
      <c r="H30" s="130" t="s">
        <v>13</v>
      </c>
      <c r="I30" s="132"/>
      <c r="J30" s="130" t="s">
        <v>14</v>
      </c>
      <c r="K30" s="132"/>
      <c r="L30" s="130" t="s">
        <v>15</v>
      </c>
      <c r="M30" s="132"/>
      <c r="N30" s="130" t="s">
        <v>16</v>
      </c>
      <c r="O30" s="132"/>
      <c r="P30" s="130" t="s">
        <v>17</v>
      </c>
      <c r="Q30" s="132"/>
      <c r="R30" s="130" t="s">
        <v>18</v>
      </c>
      <c r="S30" s="132"/>
      <c r="T30" s="130" t="s">
        <v>19</v>
      </c>
      <c r="U30" s="132"/>
      <c r="V30" s="130" t="s">
        <v>20</v>
      </c>
      <c r="W30" s="132"/>
    </row>
    <row r="31" spans="2:27" ht="15.75" thickBot="1" x14ac:dyDescent="0.3">
      <c r="B31" s="171" t="s">
        <v>69</v>
      </c>
      <c r="C31" s="172"/>
      <c r="D31" s="172"/>
      <c r="E31" s="172"/>
      <c r="F31" s="172"/>
      <c r="G31" s="173"/>
      <c r="H31" s="174">
        <f>FLOOR(H12*H28,1)</f>
        <v>1476</v>
      </c>
      <c r="I31" s="175"/>
      <c r="J31" s="176">
        <f>FLOOR(J12*J28,1)</f>
        <v>300</v>
      </c>
      <c r="K31" s="175"/>
      <c r="L31" s="176">
        <f>FLOOR(L12*L28,1)</f>
        <v>577</v>
      </c>
      <c r="M31" s="175"/>
      <c r="N31" s="176">
        <f>FLOOR(N12*N28,1)</f>
        <v>216</v>
      </c>
      <c r="O31" s="175"/>
      <c r="P31" s="176">
        <f>FLOOR(P12*P28,1)</f>
        <v>598</v>
      </c>
      <c r="Q31" s="175"/>
      <c r="R31" s="176">
        <f>FLOOR(R12*R28,1)</f>
        <v>214</v>
      </c>
      <c r="S31" s="175"/>
      <c r="T31" s="176">
        <f>FLOOR(T12*T28,1)</f>
        <v>707</v>
      </c>
      <c r="U31" s="175"/>
      <c r="V31" s="176">
        <f>FLOOR(V12*V28,1)</f>
        <v>3</v>
      </c>
      <c r="W31" s="177"/>
    </row>
    <row r="32" spans="2:27" s="6" customFormat="1" x14ac:dyDescent="0.25"/>
    <row r="34" spans="1:48" x14ac:dyDescent="0.25">
      <c r="B34" s="53" t="s">
        <v>29</v>
      </c>
      <c r="C34" s="53"/>
      <c r="D34" s="53"/>
      <c r="E34" s="53"/>
      <c r="F34" s="53"/>
      <c r="G34" s="53"/>
      <c r="H34" t="s">
        <v>30</v>
      </c>
      <c r="AQ34" s="59" t="s">
        <v>73</v>
      </c>
      <c r="AR34" s="59"/>
      <c r="AS34" s="59"/>
      <c r="AT34" s="59"/>
      <c r="AU34" s="59">
        <v>846</v>
      </c>
      <c r="AV34" s="59"/>
    </row>
    <row r="35" spans="1:48" x14ac:dyDescent="0.25">
      <c r="B35" s="14"/>
      <c r="C35" s="14"/>
      <c r="H35" t="s">
        <v>31</v>
      </c>
      <c r="AQ35" s="59" t="s">
        <v>74</v>
      </c>
      <c r="AR35" s="59"/>
      <c r="AS35" s="59"/>
      <c r="AT35" s="59"/>
      <c r="AU35" s="59">
        <v>702</v>
      </c>
      <c r="AV35" s="59"/>
    </row>
    <row r="36" spans="1:48" x14ac:dyDescent="0.25">
      <c r="B36" s="14"/>
      <c r="C36" s="14"/>
      <c r="H36" t="s">
        <v>32</v>
      </c>
    </row>
    <row r="37" spans="1:48" x14ac:dyDescent="0.25">
      <c r="B37" s="14"/>
      <c r="C37" s="14"/>
      <c r="H37" t="s">
        <v>33</v>
      </c>
    </row>
    <row r="38" spans="1:48" x14ac:dyDescent="0.25">
      <c r="B38" s="14"/>
      <c r="C38" s="14"/>
      <c r="H38" t="s">
        <v>34</v>
      </c>
    </row>
    <row r="39" spans="1:48" x14ac:dyDescent="0.25">
      <c r="B39" s="14"/>
      <c r="C39" s="14"/>
    </row>
    <row r="40" spans="1:48" x14ac:dyDescent="0.25">
      <c r="B40" s="53" t="s">
        <v>35</v>
      </c>
      <c r="C40" s="53"/>
      <c r="D40" s="53"/>
      <c r="E40" s="53"/>
      <c r="F40" s="53"/>
      <c r="G40" s="53"/>
      <c r="H40" t="s">
        <v>36</v>
      </c>
      <c r="AQ40" s="59" t="s">
        <v>73</v>
      </c>
      <c r="AR40" s="59"/>
      <c r="AS40" s="59"/>
      <c r="AT40" s="59"/>
      <c r="AU40" s="59">
        <v>295</v>
      </c>
      <c r="AV40" s="59"/>
    </row>
    <row r="41" spans="1:48" x14ac:dyDescent="0.25">
      <c r="A41" s="1"/>
      <c r="B41" s="14"/>
      <c r="C41" s="14"/>
      <c r="H41" t="s">
        <v>37</v>
      </c>
      <c r="AQ41" s="59" t="s">
        <v>74</v>
      </c>
      <c r="AR41" s="59"/>
      <c r="AS41" s="59"/>
      <c r="AT41" s="59"/>
      <c r="AU41" s="59">
        <v>230</v>
      </c>
      <c r="AV41" s="59"/>
    </row>
    <row r="42" spans="1:48" x14ac:dyDescent="0.25">
      <c r="B42" s="14"/>
      <c r="C42" s="14"/>
      <c r="H42" t="s">
        <v>38</v>
      </c>
    </row>
    <row r="43" spans="1:48" x14ac:dyDescent="0.25">
      <c r="B43" s="14"/>
      <c r="C43" s="14"/>
      <c r="H43" t="s">
        <v>39</v>
      </c>
    </row>
    <row r="44" spans="1:48" x14ac:dyDescent="0.25">
      <c r="B44" s="14"/>
      <c r="C44" s="14"/>
      <c r="H44" t="s">
        <v>40</v>
      </c>
    </row>
    <row r="45" spans="1:48" x14ac:dyDescent="0.25">
      <c r="B45" s="14"/>
      <c r="C45" s="14"/>
    </row>
    <row r="46" spans="1:48" x14ac:dyDescent="0.25">
      <c r="B46" s="53" t="s">
        <v>41</v>
      </c>
      <c r="C46" s="53"/>
      <c r="D46" s="53"/>
      <c r="E46" s="53"/>
      <c r="F46" s="53"/>
      <c r="G46" s="53"/>
      <c r="H46" t="s">
        <v>42</v>
      </c>
      <c r="AQ46" s="59" t="s">
        <v>73</v>
      </c>
      <c r="AR46" s="59"/>
      <c r="AS46" s="59"/>
      <c r="AT46" s="59"/>
      <c r="AU46" s="59">
        <v>399</v>
      </c>
      <c r="AV46" s="59"/>
    </row>
    <row r="47" spans="1:48" x14ac:dyDescent="0.25">
      <c r="B47" s="14"/>
      <c r="C47" s="14"/>
      <c r="H47" t="s">
        <v>43</v>
      </c>
      <c r="AQ47" s="59" t="s">
        <v>74</v>
      </c>
      <c r="AR47" s="59"/>
      <c r="AS47" s="59"/>
      <c r="AT47" s="59"/>
      <c r="AU47" s="59">
        <v>337</v>
      </c>
      <c r="AV47" s="59"/>
    </row>
    <row r="48" spans="1:48" x14ac:dyDescent="0.25">
      <c r="B48" s="14"/>
      <c r="C48" s="14"/>
      <c r="H48" t="s">
        <v>44</v>
      </c>
    </row>
    <row r="49" spans="2:48" x14ac:dyDescent="0.25">
      <c r="B49" s="14"/>
      <c r="C49" s="14"/>
    </row>
    <row r="50" spans="2:48" x14ac:dyDescent="0.25">
      <c r="B50" s="53" t="s">
        <v>45</v>
      </c>
      <c r="C50" s="53"/>
      <c r="D50" s="53"/>
      <c r="E50" s="53"/>
      <c r="F50" s="53"/>
      <c r="G50" s="53"/>
      <c r="H50" t="s">
        <v>46</v>
      </c>
      <c r="AQ50" s="59" t="s">
        <v>73</v>
      </c>
      <c r="AR50" s="59"/>
      <c r="AS50" s="59"/>
      <c r="AT50" s="59"/>
      <c r="AU50" s="59">
        <v>183</v>
      </c>
      <c r="AV50" s="59"/>
    </row>
    <row r="51" spans="2:48" x14ac:dyDescent="0.25">
      <c r="B51" s="14"/>
      <c r="C51" s="14"/>
      <c r="H51" t="s">
        <v>47</v>
      </c>
      <c r="AQ51" s="59" t="s">
        <v>74</v>
      </c>
      <c r="AR51" s="59"/>
      <c r="AS51" s="59"/>
      <c r="AT51" s="59"/>
      <c r="AU51" s="59">
        <v>152</v>
      </c>
      <c r="AV51" s="59"/>
    </row>
    <row r="52" spans="2:48" x14ac:dyDescent="0.25">
      <c r="B52" s="14"/>
      <c r="C52" s="14"/>
      <c r="H52" t="s">
        <v>48</v>
      </c>
    </row>
    <row r="53" spans="2:48" x14ac:dyDescent="0.25">
      <c r="B53" s="14"/>
      <c r="C53" s="14"/>
    </row>
    <row r="54" spans="2:48" x14ac:dyDescent="0.25">
      <c r="B54" s="53" t="s">
        <v>49</v>
      </c>
      <c r="C54" s="53"/>
      <c r="D54" s="53"/>
      <c r="E54" s="53"/>
      <c r="F54" s="53"/>
      <c r="G54" s="53"/>
      <c r="H54" t="s">
        <v>50</v>
      </c>
      <c r="AQ54" s="59" t="s">
        <v>73</v>
      </c>
      <c r="AR54" s="59"/>
      <c r="AS54" s="59"/>
      <c r="AT54" s="59"/>
      <c r="AU54" s="59">
        <v>412</v>
      </c>
      <c r="AV54" s="59"/>
    </row>
    <row r="55" spans="2:48" x14ac:dyDescent="0.25">
      <c r="B55" s="14"/>
      <c r="C55" s="14"/>
      <c r="H55" t="s">
        <v>51</v>
      </c>
      <c r="AQ55" s="59" t="s">
        <v>74</v>
      </c>
      <c r="AR55" s="59"/>
      <c r="AS55" s="59"/>
      <c r="AT55" s="59"/>
      <c r="AU55" s="59">
        <v>348</v>
      </c>
      <c r="AV55" s="59"/>
    </row>
    <row r="56" spans="2:48" x14ac:dyDescent="0.25">
      <c r="B56" s="14"/>
      <c r="C56" s="14"/>
      <c r="H56" t="s">
        <v>52</v>
      </c>
    </row>
    <row r="57" spans="2:48" x14ac:dyDescent="0.25">
      <c r="B57" s="14"/>
      <c r="C57" s="14"/>
    </row>
    <row r="58" spans="2:48" x14ac:dyDescent="0.25">
      <c r="B58" s="53" t="s">
        <v>53</v>
      </c>
      <c r="C58" s="53"/>
      <c r="D58" s="53"/>
      <c r="E58" s="53"/>
      <c r="F58" s="53"/>
      <c r="G58" s="53"/>
      <c r="H58" t="s">
        <v>54</v>
      </c>
      <c r="AQ58" s="59" t="s">
        <v>73</v>
      </c>
      <c r="AR58" s="59"/>
      <c r="AS58" s="59"/>
      <c r="AT58" s="59"/>
      <c r="AU58" s="59">
        <v>191</v>
      </c>
      <c r="AV58" s="59"/>
    </row>
    <row r="59" spans="2:48" x14ac:dyDescent="0.25">
      <c r="B59" s="14"/>
      <c r="C59" s="14"/>
      <c r="H59" t="s">
        <v>55</v>
      </c>
      <c r="AQ59" s="59" t="s">
        <v>74</v>
      </c>
      <c r="AR59" s="59"/>
      <c r="AS59" s="59"/>
      <c r="AT59" s="59"/>
      <c r="AU59" s="59">
        <v>158</v>
      </c>
      <c r="AV59" s="59"/>
    </row>
    <row r="60" spans="2:48" x14ac:dyDescent="0.25">
      <c r="B60" s="14"/>
      <c r="C60" s="14"/>
      <c r="H60" t="s">
        <v>56</v>
      </c>
    </row>
    <row r="61" spans="2:48" x14ac:dyDescent="0.25">
      <c r="B61" s="14"/>
      <c r="C61" s="14"/>
    </row>
    <row r="62" spans="2:48" x14ac:dyDescent="0.25">
      <c r="B62" s="53" t="s">
        <v>57</v>
      </c>
      <c r="C62" s="53"/>
      <c r="D62" s="53"/>
      <c r="E62" s="53"/>
      <c r="F62" s="53"/>
      <c r="G62" s="53"/>
      <c r="H62" t="s">
        <v>58</v>
      </c>
      <c r="AQ62" s="59" t="s">
        <v>73</v>
      </c>
      <c r="AR62" s="59"/>
      <c r="AS62" s="59"/>
      <c r="AT62" s="59"/>
      <c r="AU62" s="59">
        <v>430</v>
      </c>
      <c r="AV62" s="59"/>
    </row>
    <row r="63" spans="2:48" x14ac:dyDescent="0.25">
      <c r="B63" s="59"/>
      <c r="C63" s="59"/>
      <c r="H63" t="s">
        <v>59</v>
      </c>
      <c r="AQ63" s="59" t="s">
        <v>74</v>
      </c>
      <c r="AR63" s="59"/>
      <c r="AS63" s="59"/>
      <c r="AT63" s="59"/>
      <c r="AU63" s="59">
        <v>339</v>
      </c>
      <c r="AV63" s="59"/>
    </row>
    <row r="64" spans="2:48" x14ac:dyDescent="0.25">
      <c r="B64" s="59"/>
      <c r="C64" s="59"/>
      <c r="H64" t="s">
        <v>60</v>
      </c>
    </row>
    <row r="65" spans="2:49" x14ac:dyDescent="0.25">
      <c r="B65" s="14"/>
      <c r="C65" s="14"/>
    </row>
    <row r="66" spans="2:49" x14ac:dyDescent="0.25">
      <c r="B66" s="53" t="s">
        <v>61</v>
      </c>
      <c r="C66" s="53"/>
      <c r="D66" s="53"/>
      <c r="E66" s="53"/>
      <c r="F66" s="53"/>
      <c r="G66" s="53"/>
      <c r="H66" t="s">
        <v>62</v>
      </c>
      <c r="AQ66" s="59" t="s">
        <v>73</v>
      </c>
      <c r="AR66" s="59"/>
      <c r="AS66" s="59"/>
      <c r="AT66" s="59"/>
      <c r="AU66" s="60">
        <v>1.3</v>
      </c>
      <c r="AV66" s="60"/>
      <c r="AW66" t="s">
        <v>126</v>
      </c>
    </row>
    <row r="67" spans="2:49" x14ac:dyDescent="0.25">
      <c r="B67" s="14"/>
      <c r="C67" s="14"/>
      <c r="H67" t="s">
        <v>63</v>
      </c>
      <c r="AQ67" s="59" t="s">
        <v>74</v>
      </c>
      <c r="AR67" s="59"/>
      <c r="AS67" s="59"/>
      <c r="AT67" s="59"/>
      <c r="AU67" s="60">
        <v>0.7</v>
      </c>
      <c r="AV67" s="60"/>
      <c r="AW67" t="s">
        <v>127</v>
      </c>
    </row>
    <row r="68" spans="2:49" x14ac:dyDescent="0.25">
      <c r="B68" s="14"/>
      <c r="C68" s="14"/>
      <c r="H68" t="s">
        <v>64</v>
      </c>
    </row>
    <row r="69" spans="2:49" x14ac:dyDescent="0.25">
      <c r="B69" s="14"/>
      <c r="C69" s="14"/>
      <c r="H69" t="s">
        <v>65</v>
      </c>
    </row>
    <row r="70" spans="2:49" x14ac:dyDescent="0.25">
      <c r="B70" s="14"/>
      <c r="C70" s="14"/>
      <c r="H70" t="s">
        <v>66</v>
      </c>
    </row>
    <row r="71" spans="2:49" x14ac:dyDescent="0.25">
      <c r="B71" s="7"/>
      <c r="C71" s="7"/>
    </row>
    <row r="72" spans="2:49" x14ac:dyDescent="0.25">
      <c r="B72" s="2" t="s">
        <v>9</v>
      </c>
      <c r="C72">
        <v>702</v>
      </c>
      <c r="D72">
        <v>230</v>
      </c>
      <c r="E72">
        <v>337</v>
      </c>
      <c r="F72">
        <v>152</v>
      </c>
      <c r="G72">
        <v>348</v>
      </c>
      <c r="H72">
        <v>158</v>
      </c>
      <c r="I72">
        <v>339</v>
      </c>
      <c r="J72" s="8">
        <v>0.7</v>
      </c>
      <c r="L72" t="s">
        <v>10</v>
      </c>
    </row>
    <row r="73" spans="2:49" x14ac:dyDescent="0.25">
      <c r="B73" s="2" t="s">
        <v>11</v>
      </c>
      <c r="C73">
        <v>144</v>
      </c>
      <c r="D73">
        <v>65</v>
      </c>
      <c r="E73">
        <v>62</v>
      </c>
      <c r="F73">
        <v>31</v>
      </c>
      <c r="G73">
        <v>64</v>
      </c>
      <c r="H73">
        <v>33</v>
      </c>
      <c r="I73">
        <v>91</v>
      </c>
      <c r="J73" s="8">
        <v>0.6</v>
      </c>
      <c r="L73" t="s">
        <v>12</v>
      </c>
    </row>
    <row r="74" spans="2:49" x14ac:dyDescent="0.25">
      <c r="B74" s="7"/>
      <c r="C74" s="7"/>
    </row>
    <row r="75" spans="2:49" x14ac:dyDescent="0.25">
      <c r="C75">
        <f t="shared" ref="C75:J75" si="0">IF(C81&lt;0.5, (C79+((C78-C79)*((C81)*2))), (C78+((C77-C78)*((C81-0.5)*2))))</f>
        <v>100.625</v>
      </c>
      <c r="D75">
        <f t="shared" si="0"/>
        <v>88.461538461538467</v>
      </c>
      <c r="E75">
        <f t="shared" si="0"/>
        <v>108.2258064516129</v>
      </c>
      <c r="F75">
        <f t="shared" si="0"/>
        <v>92.741935483870975</v>
      </c>
      <c r="G75">
        <f t="shared" si="0"/>
        <v>108.90625</v>
      </c>
      <c r="H75">
        <f t="shared" si="0"/>
        <v>91.36363636363636</v>
      </c>
      <c r="I75">
        <f t="shared" si="0"/>
        <v>127.69230769230769</v>
      </c>
      <c r="J75">
        <f t="shared" si="0"/>
        <v>100</v>
      </c>
      <c r="L75" t="s">
        <v>28</v>
      </c>
    </row>
    <row r="77" spans="2:49" x14ac:dyDescent="0.25">
      <c r="C77">
        <v>115</v>
      </c>
      <c r="D77">
        <v>140</v>
      </c>
      <c r="E77">
        <v>115</v>
      </c>
      <c r="F77">
        <v>115</v>
      </c>
      <c r="G77">
        <v>115</v>
      </c>
      <c r="H77">
        <v>115</v>
      </c>
      <c r="I77">
        <v>140</v>
      </c>
      <c r="J77">
        <v>130</v>
      </c>
    </row>
    <row r="78" spans="2:49" x14ac:dyDescent="0.25">
      <c r="C78">
        <v>100</v>
      </c>
      <c r="D78">
        <v>100</v>
      </c>
      <c r="E78">
        <v>100</v>
      </c>
      <c r="F78">
        <v>100</v>
      </c>
      <c r="G78">
        <v>100</v>
      </c>
      <c r="H78">
        <v>100</v>
      </c>
      <c r="I78">
        <v>100</v>
      </c>
      <c r="J78">
        <v>100</v>
      </c>
    </row>
    <row r="79" spans="2:49" x14ac:dyDescent="0.25">
      <c r="C79">
        <v>75</v>
      </c>
      <c r="D79">
        <v>70</v>
      </c>
      <c r="E79">
        <v>75</v>
      </c>
      <c r="F79">
        <v>85</v>
      </c>
      <c r="G79">
        <v>75</v>
      </c>
      <c r="H79">
        <v>85</v>
      </c>
      <c r="I79">
        <v>65</v>
      </c>
      <c r="J79">
        <v>70</v>
      </c>
      <c r="L79" s="59"/>
      <c r="M79" s="59"/>
    </row>
    <row r="80" spans="2:49" x14ac:dyDescent="0.25">
      <c r="L80" s="59"/>
      <c r="M80" s="59"/>
    </row>
    <row r="81" spans="2:17" x14ac:dyDescent="0.25">
      <c r="C81">
        <f>(H12-C72)/C73</f>
        <v>0.52083333333333337</v>
      </c>
      <c r="D81">
        <f>(J12-D72)/D73</f>
        <v>0.30769230769230771</v>
      </c>
      <c r="E81">
        <f>(L12-E72)/E73</f>
        <v>0.77419354838709675</v>
      </c>
      <c r="F81">
        <f>(N12-F72)/F73</f>
        <v>0.25806451612903225</v>
      </c>
      <c r="G81">
        <f>(P12-G72)/G73</f>
        <v>0.796875</v>
      </c>
      <c r="H81">
        <f>(R12-H72)/H73</f>
        <v>0.21212121212121213</v>
      </c>
      <c r="I81">
        <f>(T12-I72)/I73</f>
        <v>0.84615384615384615</v>
      </c>
      <c r="J81" s="14">
        <f>(Z12-J72)/J73</f>
        <v>0.50000000000000011</v>
      </c>
      <c r="K81" s="14"/>
      <c r="L81" s="53">
        <f>((2*C81)+(2*D81)+(2*E81)+(2*F81)+(2*G81)+(2*H81)+(2*I81)+J81)/15</f>
        <v>0.5287911685089105</v>
      </c>
      <c r="M81" s="53"/>
      <c r="N81" t="s">
        <v>124</v>
      </c>
    </row>
    <row r="82" spans="2:17" x14ac:dyDescent="0.25">
      <c r="B82" s="7" t="s">
        <v>137</v>
      </c>
      <c r="C82" s="7" t="s">
        <v>138</v>
      </c>
      <c r="D82" t="s">
        <v>139</v>
      </c>
      <c r="G82" t="s">
        <v>1</v>
      </c>
      <c r="H82" t="s">
        <v>3</v>
      </c>
      <c r="I82" t="s">
        <v>2</v>
      </c>
      <c r="J82" t="s">
        <v>144</v>
      </c>
      <c r="K82" t="s">
        <v>4</v>
      </c>
      <c r="O82" t="s">
        <v>146</v>
      </c>
      <c r="P82" t="s">
        <v>147</v>
      </c>
      <c r="Q82" t="s">
        <v>148</v>
      </c>
    </row>
    <row r="83" spans="2:17" x14ac:dyDescent="0.25">
      <c r="B83" t="s">
        <v>140</v>
      </c>
      <c r="C83" t="s">
        <v>140</v>
      </c>
      <c r="D83" t="s">
        <v>83</v>
      </c>
      <c r="G83" t="s">
        <v>145</v>
      </c>
      <c r="H83" t="s">
        <v>145</v>
      </c>
      <c r="I83" t="s">
        <v>145</v>
      </c>
      <c r="J83" t="s">
        <v>145</v>
      </c>
      <c r="K83" t="s">
        <v>145</v>
      </c>
      <c r="O83" t="s">
        <v>146</v>
      </c>
      <c r="P83" t="s">
        <v>151</v>
      </c>
    </row>
    <row r="84" spans="2:17" x14ac:dyDescent="0.25">
      <c r="B84" t="s">
        <v>141</v>
      </c>
      <c r="C84" t="s">
        <v>141</v>
      </c>
      <c r="D84" t="s">
        <v>90</v>
      </c>
      <c r="G84" t="s">
        <v>3</v>
      </c>
      <c r="H84" t="s">
        <v>1</v>
      </c>
      <c r="I84" t="s">
        <v>1</v>
      </c>
      <c r="J84" t="s">
        <v>1</v>
      </c>
      <c r="O84" t="s">
        <v>149</v>
      </c>
      <c r="P84" t="s">
        <v>152</v>
      </c>
    </row>
    <row r="85" spans="2:17" x14ac:dyDescent="0.25">
      <c r="B85" t="s">
        <v>142</v>
      </c>
      <c r="C85" t="s">
        <v>142</v>
      </c>
      <c r="D85" t="s">
        <v>91</v>
      </c>
      <c r="G85" t="s">
        <v>2</v>
      </c>
      <c r="H85" t="s">
        <v>2</v>
      </c>
      <c r="I85" t="s">
        <v>3</v>
      </c>
      <c r="J85" t="s">
        <v>3</v>
      </c>
      <c r="O85" t="s">
        <v>150</v>
      </c>
      <c r="P85" t="s">
        <v>153</v>
      </c>
    </row>
    <row r="86" spans="2:17" x14ac:dyDescent="0.25">
      <c r="B86" t="s">
        <v>82</v>
      </c>
      <c r="C86" t="s">
        <v>82</v>
      </c>
      <c r="D86" t="s">
        <v>92</v>
      </c>
      <c r="G86" t="s">
        <v>144</v>
      </c>
      <c r="H86" t="s">
        <v>144</v>
      </c>
      <c r="I86" t="s">
        <v>144</v>
      </c>
      <c r="J86" t="s">
        <v>2</v>
      </c>
      <c r="P86" t="s">
        <v>154</v>
      </c>
    </row>
    <row r="87" spans="2:17" x14ac:dyDescent="0.25">
      <c r="B87" t="s">
        <v>83</v>
      </c>
      <c r="C87" t="s">
        <v>83</v>
      </c>
      <c r="D87" t="s">
        <v>99</v>
      </c>
    </row>
    <row r="88" spans="2:17" x14ac:dyDescent="0.25">
      <c r="B88" t="s">
        <v>90</v>
      </c>
      <c r="C88" t="s">
        <v>90</v>
      </c>
      <c r="D88" t="s">
        <v>89</v>
      </c>
    </row>
    <row r="89" spans="2:17" x14ac:dyDescent="0.25">
      <c r="B89" t="s">
        <v>91</v>
      </c>
      <c r="C89" t="s">
        <v>91</v>
      </c>
      <c r="D89" t="s">
        <v>88</v>
      </c>
    </row>
    <row r="90" spans="2:17" x14ac:dyDescent="0.25">
      <c r="B90" t="s">
        <v>92</v>
      </c>
      <c r="C90" t="s">
        <v>92</v>
      </c>
      <c r="D90" t="s">
        <v>87</v>
      </c>
    </row>
    <row r="91" spans="2:17" x14ac:dyDescent="0.25">
      <c r="B91" t="s">
        <v>99</v>
      </c>
    </row>
    <row r="92" spans="2:17" x14ac:dyDescent="0.25">
      <c r="B92" t="s">
        <v>89</v>
      </c>
    </row>
    <row r="93" spans="2:17" x14ac:dyDescent="0.25">
      <c r="B93" t="s">
        <v>88</v>
      </c>
    </row>
    <row r="94" spans="2:17" x14ac:dyDescent="0.25">
      <c r="B94" t="s">
        <v>87</v>
      </c>
    </row>
    <row r="101" spans="2:3" x14ac:dyDescent="0.25">
      <c r="B101" s="7"/>
      <c r="C101" s="7"/>
    </row>
    <row r="102" spans="2:3" x14ac:dyDescent="0.25">
      <c r="B102" s="7"/>
      <c r="C102" s="7"/>
    </row>
    <row r="103" spans="2:3" x14ac:dyDescent="0.25">
      <c r="B103" s="7"/>
      <c r="C103" s="7"/>
    </row>
    <row r="104" spans="2:3" x14ac:dyDescent="0.25">
      <c r="B104" s="7"/>
      <c r="C104" s="7"/>
    </row>
    <row r="105" spans="2:3" x14ac:dyDescent="0.25">
      <c r="B105" s="7"/>
      <c r="C105" s="7"/>
    </row>
    <row r="106" spans="2:3" x14ac:dyDescent="0.25">
      <c r="B106" s="7"/>
      <c r="C106" s="7"/>
    </row>
  </sheetData>
  <mergeCells count="212">
    <mergeCell ref="B2:F2"/>
    <mergeCell ref="H2:AA2"/>
    <mergeCell ref="B3:F3"/>
    <mergeCell ref="H3:L3"/>
    <mergeCell ref="M3:AA3"/>
    <mergeCell ref="B4:F4"/>
    <mergeCell ref="H4:AA4"/>
    <mergeCell ref="B5:F5"/>
    <mergeCell ref="H5:AA5"/>
    <mergeCell ref="B6:F6"/>
    <mergeCell ref="H6:L6"/>
    <mergeCell ref="M6:O6"/>
    <mergeCell ref="P6:R6"/>
    <mergeCell ref="S6:U6"/>
    <mergeCell ref="V6:X6"/>
    <mergeCell ref="Y6:AA6"/>
    <mergeCell ref="B7:F7"/>
    <mergeCell ref="H7:AA7"/>
    <mergeCell ref="B8:F8"/>
    <mergeCell ref="H8:AA8"/>
    <mergeCell ref="H10:W10"/>
    <mergeCell ref="H11:I11"/>
    <mergeCell ref="J11:K11"/>
    <mergeCell ref="L11:M11"/>
    <mergeCell ref="N11:O11"/>
    <mergeCell ref="P11:Q11"/>
    <mergeCell ref="R11:S11"/>
    <mergeCell ref="T11:U11"/>
    <mergeCell ref="V11:W11"/>
    <mergeCell ref="Z11:AA11"/>
    <mergeCell ref="Z12:AA12"/>
    <mergeCell ref="E13:G13"/>
    <mergeCell ref="H13:I13"/>
    <mergeCell ref="J13:K13"/>
    <mergeCell ref="L13:M13"/>
    <mergeCell ref="N13:O13"/>
    <mergeCell ref="P13:Q13"/>
    <mergeCell ref="R13:S13"/>
    <mergeCell ref="T13:U13"/>
    <mergeCell ref="V13:W13"/>
    <mergeCell ref="E12:G12"/>
    <mergeCell ref="H12:I12"/>
    <mergeCell ref="J12:K12"/>
    <mergeCell ref="L12:M12"/>
    <mergeCell ref="N12:O12"/>
    <mergeCell ref="P12:Q12"/>
    <mergeCell ref="R12:S12"/>
    <mergeCell ref="T12:U12"/>
    <mergeCell ref="V12:W12"/>
    <mergeCell ref="E14:G14"/>
    <mergeCell ref="H14:I14"/>
    <mergeCell ref="J14:K14"/>
    <mergeCell ref="L14:M14"/>
    <mergeCell ref="N14:O14"/>
    <mergeCell ref="P14:Q14"/>
    <mergeCell ref="R14:S14"/>
    <mergeCell ref="T14:U14"/>
    <mergeCell ref="V14:W14"/>
    <mergeCell ref="E15:G15"/>
    <mergeCell ref="H15:I15"/>
    <mergeCell ref="J15:K15"/>
    <mergeCell ref="L15:M15"/>
    <mergeCell ref="N15:O15"/>
    <mergeCell ref="P15:Q15"/>
    <mergeCell ref="R15:S15"/>
    <mergeCell ref="T15:U15"/>
    <mergeCell ref="V15:W15"/>
    <mergeCell ref="E16:G16"/>
    <mergeCell ref="H16:I16"/>
    <mergeCell ref="J16:K16"/>
    <mergeCell ref="L16:M16"/>
    <mergeCell ref="N16:O16"/>
    <mergeCell ref="P16:Q16"/>
    <mergeCell ref="R16:S16"/>
    <mergeCell ref="T16:U16"/>
    <mergeCell ref="V16:W16"/>
    <mergeCell ref="R17:S17"/>
    <mergeCell ref="T17:U17"/>
    <mergeCell ref="V17:W17"/>
    <mergeCell ref="H19:W19"/>
    <mergeCell ref="E20:G20"/>
    <mergeCell ref="H20:I20"/>
    <mergeCell ref="J20:K20"/>
    <mergeCell ref="L20:M20"/>
    <mergeCell ref="N20:O20"/>
    <mergeCell ref="P20:Q20"/>
    <mergeCell ref="E17:G17"/>
    <mergeCell ref="H17:I17"/>
    <mergeCell ref="J17:K17"/>
    <mergeCell ref="L17:M17"/>
    <mergeCell ref="N17:O17"/>
    <mergeCell ref="P17:Q17"/>
    <mergeCell ref="R20:S20"/>
    <mergeCell ref="T20:U20"/>
    <mergeCell ref="V20:W20"/>
    <mergeCell ref="Z20:AA20"/>
    <mergeCell ref="H22:W22"/>
    <mergeCell ref="H23:I23"/>
    <mergeCell ref="J23:K23"/>
    <mergeCell ref="L23:M23"/>
    <mergeCell ref="N23:O23"/>
    <mergeCell ref="P23:Q23"/>
    <mergeCell ref="R23:S23"/>
    <mergeCell ref="T23:U23"/>
    <mergeCell ref="V23:W23"/>
    <mergeCell ref="B24:G24"/>
    <mergeCell ref="H24:I24"/>
    <mergeCell ref="J24:K24"/>
    <mergeCell ref="L24:M24"/>
    <mergeCell ref="N24:O24"/>
    <mergeCell ref="P24:Q24"/>
    <mergeCell ref="R24:S24"/>
    <mergeCell ref="T24:U24"/>
    <mergeCell ref="V24:W24"/>
    <mergeCell ref="B25:G25"/>
    <mergeCell ref="H25:I25"/>
    <mergeCell ref="J25:K25"/>
    <mergeCell ref="L25:M25"/>
    <mergeCell ref="N25:O25"/>
    <mergeCell ref="P25:Q25"/>
    <mergeCell ref="R25:S25"/>
    <mergeCell ref="T25:U25"/>
    <mergeCell ref="V25:W25"/>
    <mergeCell ref="B26:G26"/>
    <mergeCell ref="H26:I26"/>
    <mergeCell ref="J26:K26"/>
    <mergeCell ref="L26:M26"/>
    <mergeCell ref="N26:O26"/>
    <mergeCell ref="P26:Q26"/>
    <mergeCell ref="R26:S26"/>
    <mergeCell ref="T26:U26"/>
    <mergeCell ref="V26:W26"/>
    <mergeCell ref="R27:S27"/>
    <mergeCell ref="T27:U27"/>
    <mergeCell ref="V27:W27"/>
    <mergeCell ref="B28:G28"/>
    <mergeCell ref="H28:I28"/>
    <mergeCell ref="J28:K28"/>
    <mergeCell ref="L28:M28"/>
    <mergeCell ref="N28:O28"/>
    <mergeCell ref="P28:Q28"/>
    <mergeCell ref="R28:S28"/>
    <mergeCell ref="B27:G27"/>
    <mergeCell ref="H27:I27"/>
    <mergeCell ref="J27:K27"/>
    <mergeCell ref="L27:M27"/>
    <mergeCell ref="N27:O27"/>
    <mergeCell ref="P27:Q27"/>
    <mergeCell ref="T28:U28"/>
    <mergeCell ref="V28:W28"/>
    <mergeCell ref="H30:I30"/>
    <mergeCell ref="J30:K30"/>
    <mergeCell ref="L30:M30"/>
    <mergeCell ref="N30:O30"/>
    <mergeCell ref="P30:Q30"/>
    <mergeCell ref="R30:S30"/>
    <mergeCell ref="T30:U30"/>
    <mergeCell ref="V30:W30"/>
    <mergeCell ref="R31:S31"/>
    <mergeCell ref="T31:U31"/>
    <mergeCell ref="V31:W31"/>
    <mergeCell ref="B34:G34"/>
    <mergeCell ref="AQ34:AT34"/>
    <mergeCell ref="AU34:AV34"/>
    <mergeCell ref="B31:G31"/>
    <mergeCell ref="H31:I31"/>
    <mergeCell ref="J31:K31"/>
    <mergeCell ref="L31:M31"/>
    <mergeCell ref="N31:O31"/>
    <mergeCell ref="P31:Q31"/>
    <mergeCell ref="B46:G46"/>
    <mergeCell ref="AQ46:AT46"/>
    <mergeCell ref="AU46:AV46"/>
    <mergeCell ref="AQ47:AT47"/>
    <mergeCell ref="AU47:AV47"/>
    <mergeCell ref="B50:G50"/>
    <mergeCell ref="AQ50:AT50"/>
    <mergeCell ref="AU50:AV50"/>
    <mergeCell ref="AQ35:AT35"/>
    <mergeCell ref="AU35:AV35"/>
    <mergeCell ref="B40:G40"/>
    <mergeCell ref="AQ40:AT40"/>
    <mergeCell ref="AU40:AV40"/>
    <mergeCell ref="AQ41:AT41"/>
    <mergeCell ref="AU41:AV41"/>
    <mergeCell ref="B58:G58"/>
    <mergeCell ref="AQ58:AT58"/>
    <mergeCell ref="AU58:AV58"/>
    <mergeCell ref="AQ59:AT59"/>
    <mergeCell ref="AU59:AV59"/>
    <mergeCell ref="B62:G62"/>
    <mergeCell ref="AQ62:AT62"/>
    <mergeCell ref="AU62:AV62"/>
    <mergeCell ref="AQ51:AT51"/>
    <mergeCell ref="AU51:AV51"/>
    <mergeCell ref="B54:G54"/>
    <mergeCell ref="AQ54:AT54"/>
    <mergeCell ref="AU54:AV54"/>
    <mergeCell ref="AQ55:AT55"/>
    <mergeCell ref="AU55:AV55"/>
    <mergeCell ref="AQ67:AT67"/>
    <mergeCell ref="AU67:AV67"/>
    <mergeCell ref="L81:M81"/>
    <mergeCell ref="B63:C63"/>
    <mergeCell ref="AQ63:AT63"/>
    <mergeCell ref="AU63:AV63"/>
    <mergeCell ref="B64:C64"/>
    <mergeCell ref="B66:G66"/>
    <mergeCell ref="AQ66:AT66"/>
    <mergeCell ref="AU66:AV66"/>
    <mergeCell ref="L80:M80"/>
    <mergeCell ref="L79:M79"/>
  </mergeCells>
  <conditionalFormatting sqref="T12">
    <cfRule type="expression" dxfId="984" priority="308">
      <formula>$T$12&lt;339</formula>
    </cfRule>
    <cfRule type="expression" dxfId="983" priority="309">
      <formula>$T$12&gt;430</formula>
    </cfRule>
  </conditionalFormatting>
  <conditionalFormatting sqref="R12">
    <cfRule type="expression" dxfId="982" priority="306">
      <formula>$R$12&lt;158</formula>
    </cfRule>
    <cfRule type="expression" dxfId="981" priority="307">
      <formula>$R$12&gt;191</formula>
    </cfRule>
  </conditionalFormatting>
  <conditionalFormatting sqref="P12">
    <cfRule type="expression" dxfId="980" priority="304">
      <formula>$P$12&lt;348</formula>
    </cfRule>
    <cfRule type="expression" dxfId="979" priority="305">
      <formula>$P$12&gt;412</formula>
    </cfRule>
  </conditionalFormatting>
  <conditionalFormatting sqref="N12">
    <cfRule type="expression" dxfId="978" priority="302">
      <formula>$N$12&lt;152</formula>
    </cfRule>
    <cfRule type="expression" dxfId="977" priority="303">
      <formula>$N$12&gt;183</formula>
    </cfRule>
  </conditionalFormatting>
  <conditionalFormatting sqref="L12">
    <cfRule type="expression" dxfId="976" priority="300">
      <formula>$L$12&lt;337</formula>
    </cfRule>
    <cfRule type="expression" dxfId="975" priority="301">
      <formula>$L$12&gt;399</formula>
    </cfRule>
  </conditionalFormatting>
  <conditionalFormatting sqref="J12">
    <cfRule type="expression" dxfId="974" priority="298">
      <formula>$J$12&lt;230</formula>
    </cfRule>
    <cfRule type="expression" dxfId="973" priority="299">
      <formula>$J$12&gt;295</formula>
    </cfRule>
  </conditionalFormatting>
  <conditionalFormatting sqref="H12">
    <cfRule type="expression" dxfId="972" priority="296">
      <formula>$H$12&lt;702</formula>
    </cfRule>
    <cfRule type="expression" dxfId="971" priority="297">
      <formula>$H$12&gt;846</formula>
    </cfRule>
  </conditionalFormatting>
  <conditionalFormatting sqref="V12">
    <cfRule type="cellIs" dxfId="970" priority="294" operator="lessThan">
      <formula>2</formula>
    </cfRule>
    <cfRule type="cellIs" dxfId="969" priority="295" operator="greaterThan">
      <formula>5</formula>
    </cfRule>
  </conditionalFormatting>
  <conditionalFormatting sqref="Z12:AA12">
    <cfRule type="expression" dxfId="968" priority="15">
      <formula>AND($Z$12&gt;=$AU$67,$Z$12&lt;=$AU$66)</formula>
    </cfRule>
    <cfRule type="cellIs" dxfId="967" priority="292" operator="lessThan">
      <formula>0.7</formula>
    </cfRule>
    <cfRule type="cellIs" dxfId="966" priority="293" operator="greaterThan">
      <formula>1.3</formula>
    </cfRule>
  </conditionalFormatting>
  <conditionalFormatting sqref="H20 J20 T20 R20 P20 L20 N20">
    <cfRule type="containsText" dxfId="965" priority="285" operator="containsText" text="F">
      <formula>NOT(ISERROR(SEARCH("F",H20)))</formula>
    </cfRule>
    <cfRule type="containsText" dxfId="964" priority="286" operator="containsText" text="E">
      <formula>NOT(ISERROR(SEARCH("E",H20)))</formula>
    </cfRule>
    <cfRule type="containsText" dxfId="963" priority="287" operator="containsText" text="D">
      <formula>NOT(ISERROR(SEARCH("D",H20)))</formula>
    </cfRule>
    <cfRule type="containsText" dxfId="962" priority="288" operator="containsText" text="C">
      <formula>NOT(ISERROR(SEARCH("C",H20)))</formula>
    </cfRule>
    <cfRule type="containsText" dxfId="961" priority="289" operator="containsText" text="B">
      <formula>NOT(ISERROR(SEARCH("B",H20)))</formula>
    </cfRule>
    <cfRule type="containsText" dxfId="960" priority="290" operator="containsText" text="A">
      <formula>NOT(ISERROR(SEARCH("A",H20)))</formula>
    </cfRule>
    <cfRule type="containsText" dxfId="959" priority="291" operator="containsText" text="S">
      <formula>NOT(ISERROR(SEARCH("S",H20)))</formula>
    </cfRule>
  </conditionalFormatting>
  <conditionalFormatting sqref="V20">
    <cfRule type="containsText" dxfId="958" priority="278" operator="containsText" text="F">
      <formula>NOT(ISERROR(SEARCH("F",V20)))</formula>
    </cfRule>
    <cfRule type="containsText" dxfId="957" priority="279" operator="containsText" text="E">
      <formula>NOT(ISERROR(SEARCH("E",V20)))</formula>
    </cfRule>
    <cfRule type="containsText" dxfId="956" priority="280" operator="containsText" text="D">
      <formula>NOT(ISERROR(SEARCH("D",V20)))</formula>
    </cfRule>
    <cfRule type="containsText" dxfId="955" priority="281" operator="containsText" text="C">
      <formula>NOT(ISERROR(SEARCH("C",V20)))</formula>
    </cfRule>
    <cfRule type="containsText" dxfId="954" priority="282" operator="containsText" text="B">
      <formula>NOT(ISERROR(SEARCH("B",V20)))</formula>
    </cfRule>
    <cfRule type="containsText" dxfId="953" priority="283" operator="containsText" text="A">
      <formula>NOT(ISERROR(SEARCH("A",V20)))</formula>
    </cfRule>
    <cfRule type="containsText" dxfId="952" priority="284" operator="containsText" text="S">
      <formula>NOT(ISERROR(SEARCH("S",V20)))</formula>
    </cfRule>
  </conditionalFormatting>
  <conditionalFormatting sqref="Z20">
    <cfRule type="containsText" dxfId="951" priority="275" operator="containsText" text="HI">
      <formula>NOT(ISERROR(SEARCH("HI",Z20)))</formula>
    </cfRule>
    <cfRule type="containsText" dxfId="950" priority="276" operator="containsText" text="OK">
      <formula>NOT(ISERROR(SEARCH("OK",Z20)))</formula>
    </cfRule>
    <cfRule type="containsText" dxfId="949" priority="277" operator="containsText" text="LW">
      <formula>NOT(ISERROR(SEARCH("LW",Z20)))</formula>
    </cfRule>
  </conditionalFormatting>
  <conditionalFormatting sqref="L81">
    <cfRule type="cellIs" dxfId="948" priority="272" operator="between">
      <formula>0.47</formula>
      <formula>0.53</formula>
    </cfRule>
    <cfRule type="cellIs" dxfId="947" priority="273" operator="lessThan">
      <formula>0.47</formula>
    </cfRule>
    <cfRule type="cellIs" dxfId="946" priority="274" operator="greaterThan">
      <formula>0.53</formula>
    </cfRule>
  </conditionalFormatting>
  <conditionalFormatting sqref="H4">
    <cfRule type="containsText" dxfId="945" priority="268" stopIfTrue="1" operator="containsText" text="Mercury">
      <formula>NOT(ISERROR(SEARCH("Mercury",H4)))</formula>
    </cfRule>
    <cfRule type="containsText" dxfId="944" priority="269" stopIfTrue="1" operator="containsText" text="Jupiter">
      <formula>NOT(ISERROR(SEARCH("Jupiter",H4)))</formula>
    </cfRule>
    <cfRule type="containsText" dxfId="943" priority="270" stopIfTrue="1" operator="containsText" text="Mars">
      <formula>NOT(ISERROR(SEARCH("Mars",H4)))</formula>
    </cfRule>
    <cfRule type="containsText" dxfId="942" priority="271" stopIfTrue="1" operator="containsText" text="Venus">
      <formula>NOT(ISERROR(SEARCH("Venus",H4)))</formula>
    </cfRule>
  </conditionalFormatting>
  <conditionalFormatting sqref="B24">
    <cfRule type="expression" dxfId="941" priority="264">
      <formula>ISNUMBER(SEARCH("Venus",H4))=TRUE</formula>
    </cfRule>
    <cfRule type="expression" dxfId="940" priority="265">
      <formula>ISNUMBER(SEARCH("Mars",H4))=TRUE</formula>
    </cfRule>
    <cfRule type="expression" dxfId="939" priority="266">
      <formula>ISNUMBER(SEARCH("Mercury",H4))=TRUE</formula>
    </cfRule>
    <cfRule type="expression" dxfId="938" priority="267">
      <formula>ISNUMBER(SEARCH("Jupiter",H4))=TRUE</formula>
    </cfRule>
  </conditionalFormatting>
  <conditionalFormatting sqref="V28">
    <cfRule type="expression" dxfId="937" priority="164">
      <formula>ISNUMBER(SEARCH("Venus",$H$4))=TRUE</formula>
    </cfRule>
    <cfRule type="expression" dxfId="936" priority="165">
      <formula>ISNUMBER(SEARCH("Mars",$H$4))=TRUE</formula>
    </cfRule>
    <cfRule type="expression" dxfId="935" priority="166">
      <formula>ISNUMBER(SEARCH("Mercury",$H$4))=TRUE</formula>
    </cfRule>
    <cfRule type="expression" dxfId="934" priority="167">
      <formula>ISNUMBER(SEARCH("Jupiter",$H$4))=TRUE</formula>
    </cfRule>
  </conditionalFormatting>
  <conditionalFormatting sqref="H24">
    <cfRule type="expression" dxfId="933" priority="260">
      <formula>ISNUMBER(SEARCH("Venus",H4))=TRUE</formula>
    </cfRule>
    <cfRule type="expression" dxfId="932" priority="261">
      <formula>ISNUMBER(SEARCH("Mars",H4))=TRUE</formula>
    </cfRule>
    <cfRule type="expression" dxfId="931" priority="262">
      <formula>ISNUMBER(SEARCH("Mercury",H4))=TRUE</formula>
    </cfRule>
    <cfRule type="expression" dxfId="930" priority="263">
      <formula>ISNUMBER(SEARCH("Jupiter",H4))=TRUE</formula>
    </cfRule>
  </conditionalFormatting>
  <conditionalFormatting sqref="J24">
    <cfRule type="expression" dxfId="929" priority="256">
      <formula>ISNUMBER(SEARCH("Venus",H4))=TRUE</formula>
    </cfRule>
    <cfRule type="expression" dxfId="928" priority="257">
      <formula>ISNUMBER(SEARCH("Mars",H4))=TRUE</formula>
    </cfRule>
    <cfRule type="expression" dxfId="927" priority="258">
      <formula>ISNUMBER(SEARCH("Mercury",H4))=TRUE</formula>
    </cfRule>
    <cfRule type="expression" dxfId="926" priority="259">
      <formula>ISNUMBER(SEARCH("Jupiter",H4))=TRUE</formula>
    </cfRule>
  </conditionalFormatting>
  <conditionalFormatting sqref="L24">
    <cfRule type="expression" dxfId="925" priority="252">
      <formula>ISNUMBER(SEARCH("Venus",H4))=TRUE</formula>
    </cfRule>
    <cfRule type="expression" dxfId="924" priority="253">
      <formula>ISNUMBER(SEARCH("Mars",H4))=TRUE</formula>
    </cfRule>
    <cfRule type="expression" dxfId="923" priority="254">
      <formula>ISNUMBER(SEARCH("Mercury",H4))=TRUE</formula>
    </cfRule>
    <cfRule type="expression" dxfId="922" priority="255">
      <formula>ISNUMBER(SEARCH("Jupiter",H4))=TRUE</formula>
    </cfRule>
  </conditionalFormatting>
  <conditionalFormatting sqref="N24">
    <cfRule type="expression" dxfId="921" priority="248">
      <formula>ISNUMBER(SEARCH("Venus",H4))=TRUE</formula>
    </cfRule>
    <cfRule type="expression" dxfId="920" priority="249">
      <formula>ISNUMBER(SEARCH("Mars",H4))=TRUE</formula>
    </cfRule>
    <cfRule type="expression" dxfId="919" priority="250">
      <formula>ISNUMBER(SEARCH("Mercury",H4))=TRUE</formula>
    </cfRule>
    <cfRule type="expression" dxfId="918" priority="251">
      <formula>ISNUMBER(SEARCH("Jupiter",H4))=TRUE</formula>
    </cfRule>
  </conditionalFormatting>
  <conditionalFormatting sqref="P24">
    <cfRule type="expression" dxfId="917" priority="244">
      <formula>ISNUMBER(SEARCH("Venus",H4))=TRUE</formula>
    </cfRule>
    <cfRule type="expression" dxfId="916" priority="245">
      <formula>ISNUMBER(SEARCH("Mars",H4))=TRUE</formula>
    </cfRule>
    <cfRule type="expression" dxfId="915" priority="246">
      <formula>ISNUMBER(SEARCH("Mercury",H4))=TRUE</formula>
    </cfRule>
    <cfRule type="expression" dxfId="914" priority="247">
      <formula>ISNUMBER(SEARCH("Jupiter",H4))=TRUE</formula>
    </cfRule>
  </conditionalFormatting>
  <conditionalFormatting sqref="R24">
    <cfRule type="expression" dxfId="913" priority="240">
      <formula>ISNUMBER(SEARCH("Venus",H4))=TRUE</formula>
    </cfRule>
    <cfRule type="expression" dxfId="912" priority="241">
      <formula>ISNUMBER(SEARCH("Mars",H4))=TRUE</formula>
    </cfRule>
    <cfRule type="expression" dxfId="911" priority="242">
      <formula>ISNUMBER(SEARCH("Mercury",H4))=TRUE</formula>
    </cfRule>
    <cfRule type="expression" dxfId="910" priority="243">
      <formula>ISNUMBER(SEARCH("Jupiter",H4))=TRUE</formula>
    </cfRule>
  </conditionalFormatting>
  <conditionalFormatting sqref="T24">
    <cfRule type="expression" dxfId="909" priority="236">
      <formula>ISNUMBER(SEARCH("Venus",H4))=TRUE</formula>
    </cfRule>
    <cfRule type="expression" dxfId="908" priority="237">
      <formula>ISNUMBER(SEARCH("Mars",H4))=TRUE</formula>
    </cfRule>
    <cfRule type="expression" dxfId="907" priority="238">
      <formula>ISNUMBER(SEARCH("Mercury",H4))=TRUE</formula>
    </cfRule>
    <cfRule type="expression" dxfId="906" priority="239">
      <formula>ISNUMBER(SEARCH("Jupiter",H4))=TRUE</formula>
    </cfRule>
  </conditionalFormatting>
  <conditionalFormatting sqref="V24">
    <cfRule type="expression" dxfId="905" priority="232">
      <formula>ISNUMBER(SEARCH("Venus",H4))=TRUE</formula>
    </cfRule>
    <cfRule type="expression" dxfId="904" priority="233">
      <formula>ISNUMBER(SEARCH("Mars",H4))=TRUE</formula>
    </cfRule>
    <cfRule type="expression" dxfId="903" priority="234">
      <formula>ISNUMBER(SEARCH("Mercury",H4))=TRUE</formula>
    </cfRule>
    <cfRule type="expression" dxfId="902" priority="235">
      <formula>ISNUMBER(SEARCH("Jupiter",H4))=TRUE</formula>
    </cfRule>
  </conditionalFormatting>
  <conditionalFormatting sqref="V26">
    <cfRule type="expression" dxfId="901" priority="228">
      <formula>ISNUMBER(SEARCH("Venus",$H$4))=TRUE</formula>
    </cfRule>
    <cfRule type="expression" dxfId="900" priority="229">
      <formula>ISNUMBER(SEARCH("Mars",$H$4))=TRUE</formula>
    </cfRule>
    <cfRule type="expression" dxfId="899" priority="230">
      <formula>ISNUMBER(SEARCH("Mercury",$H$4))=TRUE</formula>
    </cfRule>
    <cfRule type="expression" dxfId="898" priority="231">
      <formula>ISNUMBER(SEARCH("Jupiter",$H$4))=TRUE</formula>
    </cfRule>
  </conditionalFormatting>
  <conditionalFormatting sqref="T26">
    <cfRule type="expression" dxfId="897" priority="224">
      <formula>ISNUMBER(SEARCH("Venus",$H$4))=TRUE</formula>
    </cfRule>
    <cfRule type="expression" dxfId="896" priority="225">
      <formula>ISNUMBER(SEARCH("Mars",$H$4))=TRUE</formula>
    </cfRule>
    <cfRule type="expression" dxfId="895" priority="226">
      <formula>ISNUMBER(SEARCH("Mercury",$H$4))=TRUE</formula>
    </cfRule>
    <cfRule type="expression" dxfId="894" priority="227">
      <formula>ISNUMBER(SEARCH("Jupiter",$H$4))=TRUE</formula>
    </cfRule>
  </conditionalFormatting>
  <conditionalFormatting sqref="P26">
    <cfRule type="expression" dxfId="893" priority="220">
      <formula>ISNUMBER(SEARCH("Venus",$H$4))=TRUE</formula>
    </cfRule>
    <cfRule type="expression" dxfId="892" priority="221">
      <formula>ISNUMBER(SEARCH("Mars",$H$4))=TRUE</formula>
    </cfRule>
    <cfRule type="expression" dxfId="891" priority="222">
      <formula>ISNUMBER(SEARCH("Mercury",$H$4))=TRUE</formula>
    </cfRule>
    <cfRule type="expression" dxfId="890" priority="223">
      <formula>ISNUMBER(SEARCH("Jupiter",$H$4))=TRUE</formula>
    </cfRule>
  </conditionalFormatting>
  <conditionalFormatting sqref="R26">
    <cfRule type="expression" dxfId="889" priority="216">
      <formula>ISNUMBER(SEARCH("Venus",$H$4))=TRUE</formula>
    </cfRule>
    <cfRule type="expression" dxfId="888" priority="217">
      <formula>ISNUMBER(SEARCH("Mars",$H$4))=TRUE</formula>
    </cfRule>
    <cfRule type="expression" dxfId="887" priority="218">
      <formula>ISNUMBER(SEARCH("Mercury",$H$4))=TRUE</formula>
    </cfRule>
    <cfRule type="expression" dxfId="886" priority="219">
      <formula>ISNUMBER(SEARCH("Jupiter",$H$4))=TRUE</formula>
    </cfRule>
  </conditionalFormatting>
  <conditionalFormatting sqref="N26">
    <cfRule type="expression" dxfId="885" priority="212">
      <formula>ISNUMBER(SEARCH("Venus",$H$4))=TRUE</formula>
    </cfRule>
    <cfRule type="expression" dxfId="884" priority="213">
      <formula>ISNUMBER(SEARCH("Mars",$H$4))=TRUE</formula>
    </cfRule>
    <cfRule type="expression" dxfId="883" priority="214">
      <formula>ISNUMBER(SEARCH("Mercury",$H$4))=TRUE</formula>
    </cfRule>
    <cfRule type="expression" dxfId="882" priority="215">
      <formula>ISNUMBER(SEARCH("Jupiter",$H$4))=TRUE</formula>
    </cfRule>
  </conditionalFormatting>
  <conditionalFormatting sqref="L26">
    <cfRule type="expression" dxfId="881" priority="208">
      <formula>ISNUMBER(SEARCH("Venus",$H$4))=TRUE</formula>
    </cfRule>
    <cfRule type="expression" dxfId="880" priority="209">
      <formula>ISNUMBER(SEARCH("Mars",$H$4))=TRUE</formula>
    </cfRule>
    <cfRule type="expression" dxfId="879" priority="210">
      <formula>ISNUMBER(SEARCH("Mercury",$H$4))=TRUE</formula>
    </cfRule>
    <cfRule type="expression" dxfId="878" priority="211">
      <formula>ISNUMBER(SEARCH("Jupiter",$H$4))=TRUE</formula>
    </cfRule>
  </conditionalFormatting>
  <conditionalFormatting sqref="J26">
    <cfRule type="expression" dxfId="877" priority="204">
      <formula>ISNUMBER(SEARCH("Venus",$H$4))=TRUE</formula>
    </cfRule>
    <cfRule type="expression" dxfId="876" priority="205">
      <formula>ISNUMBER(SEARCH("Mars",$H$4))=TRUE</formula>
    </cfRule>
    <cfRule type="expression" dxfId="875" priority="206">
      <formula>ISNUMBER(SEARCH("Mercury",$H$4))=TRUE</formula>
    </cfRule>
    <cfRule type="expression" dxfId="874" priority="207">
      <formula>ISNUMBER(SEARCH("Jupiter",$H$4))=TRUE</formula>
    </cfRule>
  </conditionalFormatting>
  <conditionalFormatting sqref="H26">
    <cfRule type="expression" dxfId="873" priority="200">
      <formula>ISNUMBER(SEARCH("Venus",$H$4))=TRUE</formula>
    </cfRule>
    <cfRule type="expression" dxfId="872" priority="201">
      <formula>ISNUMBER(SEARCH("Mars",$H$4))=TRUE</formula>
    </cfRule>
    <cfRule type="expression" dxfId="871" priority="202">
      <formula>ISNUMBER(SEARCH("Mercury",$H$4))=TRUE</formula>
    </cfRule>
    <cfRule type="expression" dxfId="870" priority="203">
      <formula>ISNUMBER(SEARCH("Jupiter",$H$4))=TRUE</formula>
    </cfRule>
  </conditionalFormatting>
  <conditionalFormatting sqref="B28">
    <cfRule type="expression" dxfId="869" priority="196">
      <formula>ISNUMBER(SEARCH("Venus",$H$4))=TRUE</formula>
    </cfRule>
    <cfRule type="expression" dxfId="868" priority="197">
      <formula>ISNUMBER(SEARCH("Mars",$H$4))=TRUE</formula>
    </cfRule>
    <cfRule type="expression" dxfId="867" priority="198">
      <formula>ISNUMBER(SEARCH("Mercury",$H$4))=TRUE</formula>
    </cfRule>
    <cfRule type="expression" dxfId="866" priority="199">
      <formula>ISNUMBER(SEARCH("Jupiter",$H$4))=TRUE</formula>
    </cfRule>
  </conditionalFormatting>
  <conditionalFormatting sqref="H28">
    <cfRule type="expression" dxfId="865" priority="192">
      <formula>ISNUMBER(SEARCH("Venus",$H$4))=TRUE</formula>
    </cfRule>
    <cfRule type="expression" dxfId="864" priority="193">
      <formula>ISNUMBER(SEARCH("Mars",$H$4))=TRUE</formula>
    </cfRule>
    <cfRule type="expression" dxfId="863" priority="194">
      <formula>ISNUMBER(SEARCH("Mercury",$H$4))=TRUE</formula>
    </cfRule>
    <cfRule type="expression" dxfId="862" priority="195">
      <formula>ISNUMBER(SEARCH("Jupiter",$H$4))=TRUE</formula>
    </cfRule>
  </conditionalFormatting>
  <conditionalFormatting sqref="J28">
    <cfRule type="expression" dxfId="861" priority="188">
      <formula>ISNUMBER(SEARCH("Venus",$H$4))=TRUE</formula>
    </cfRule>
    <cfRule type="expression" dxfId="860" priority="189">
      <formula>ISNUMBER(SEARCH("Mars",$H$4))=TRUE</formula>
    </cfRule>
    <cfRule type="expression" dxfId="859" priority="190">
      <formula>ISNUMBER(SEARCH("Mercury",$H$4))=TRUE</formula>
    </cfRule>
    <cfRule type="expression" dxfId="858" priority="191">
      <formula>ISNUMBER(SEARCH("Jupiter",$H$4))=TRUE</formula>
    </cfRule>
  </conditionalFormatting>
  <conditionalFormatting sqref="L28">
    <cfRule type="expression" dxfId="857" priority="184">
      <formula>ISNUMBER(SEARCH("Venus",$H$4))=TRUE</formula>
    </cfRule>
    <cfRule type="expression" dxfId="856" priority="185">
      <formula>ISNUMBER(SEARCH("Mars",$H$4))=TRUE</formula>
    </cfRule>
    <cfRule type="expression" dxfId="855" priority="186">
      <formula>ISNUMBER(SEARCH("Mercury",$H$4))=TRUE</formula>
    </cfRule>
    <cfRule type="expression" dxfId="854" priority="187">
      <formula>ISNUMBER(SEARCH("Jupiter",$H$4))=TRUE</formula>
    </cfRule>
  </conditionalFormatting>
  <conditionalFormatting sqref="N28">
    <cfRule type="expression" dxfId="853" priority="180">
      <formula>ISNUMBER(SEARCH("Venus",$H$4))=TRUE</formula>
    </cfRule>
    <cfRule type="expression" dxfId="852" priority="181">
      <formula>ISNUMBER(SEARCH("Mars",$H$4))=TRUE</formula>
    </cfRule>
    <cfRule type="expression" dxfId="851" priority="182">
      <formula>ISNUMBER(SEARCH("Mercury",$H$4))=TRUE</formula>
    </cfRule>
    <cfRule type="expression" dxfId="850" priority="183">
      <formula>ISNUMBER(SEARCH("Jupiter",$H$4))=TRUE</formula>
    </cfRule>
  </conditionalFormatting>
  <conditionalFormatting sqref="P28">
    <cfRule type="expression" dxfId="849" priority="176">
      <formula>ISNUMBER(SEARCH("Venus",$H$4))=TRUE</formula>
    </cfRule>
    <cfRule type="expression" dxfId="848" priority="177">
      <formula>ISNUMBER(SEARCH("Mars",$H$4))=TRUE</formula>
    </cfRule>
    <cfRule type="expression" dxfId="847" priority="178">
      <formula>ISNUMBER(SEARCH("Mercury",$H$4))=TRUE</formula>
    </cfRule>
    <cfRule type="expression" dxfId="846" priority="179">
      <formula>ISNUMBER(SEARCH("Jupiter",$H$4))=TRUE</formula>
    </cfRule>
  </conditionalFormatting>
  <conditionalFormatting sqref="R28">
    <cfRule type="expression" dxfId="845" priority="172">
      <formula>ISNUMBER(SEARCH("Venus",$H$4))=TRUE</formula>
    </cfRule>
    <cfRule type="expression" dxfId="844" priority="173">
      <formula>ISNUMBER(SEARCH("Mars",$H$4))=TRUE</formula>
    </cfRule>
    <cfRule type="expression" dxfId="843" priority="174">
      <formula>ISNUMBER(SEARCH("Mercury",$H$4))=TRUE</formula>
    </cfRule>
    <cfRule type="expression" dxfId="842" priority="175">
      <formula>ISNUMBER(SEARCH("Jupiter",$H$4))=TRUE</formula>
    </cfRule>
  </conditionalFormatting>
  <conditionalFormatting sqref="T28">
    <cfRule type="expression" dxfId="841" priority="168">
      <formula>ISNUMBER(SEARCH("Venus",$H$4))=TRUE</formula>
    </cfRule>
    <cfRule type="expression" dxfId="840" priority="169">
      <formula>ISNUMBER(SEARCH("Mars",$H$4))=TRUE</formula>
    </cfRule>
    <cfRule type="expression" dxfId="839" priority="170">
      <formula>ISNUMBER(SEARCH("Mercury",$H$4))=TRUE</formula>
    </cfRule>
    <cfRule type="expression" dxfId="838" priority="171">
      <formula>ISNUMBER(SEARCH("Jupiter",$H$4))=TRUE</formula>
    </cfRule>
  </conditionalFormatting>
  <conditionalFormatting sqref="B26">
    <cfRule type="expression" dxfId="837" priority="310">
      <formula>ISNUMBER(SEARCH("Venus",$H$4))=TRUE</formula>
    </cfRule>
    <cfRule type="expression" dxfId="836" priority="311">
      <formula>ISNUMBER(SEARCH("Mars",$H$4))=TRUE</formula>
    </cfRule>
    <cfRule type="expression" dxfId="835" priority="312">
      <formula>ISNUMBER(SEARCH("Mercury",$H$4))=TRUE</formula>
    </cfRule>
    <cfRule type="expression" dxfId="834" priority="313">
      <formula>ISNUMBER(SEARCH("Jupiter",$H$4))=TRUE</formula>
    </cfRule>
  </conditionalFormatting>
  <conditionalFormatting sqref="B25">
    <cfRule type="expression" dxfId="833" priority="160">
      <formula>ISNUMBER(SEARCH("Venus",$H$4))=TRUE</formula>
    </cfRule>
    <cfRule type="expression" dxfId="832" priority="161">
      <formula>ISNUMBER(SEARCH("Mars",$H$4))=TRUE</formula>
    </cfRule>
    <cfRule type="expression" dxfId="831" priority="162">
      <formula>ISNUMBER(SEARCH("Mercury",$H$4))=TRUE</formula>
    </cfRule>
    <cfRule type="expression" dxfId="830" priority="163">
      <formula>ISNUMBER(SEARCH("Jupiter",$H$4))=TRUE</formula>
    </cfRule>
  </conditionalFormatting>
  <conditionalFormatting sqref="H25">
    <cfRule type="expression" dxfId="829" priority="156">
      <formula>ISNUMBER(SEARCH("Venus",$H$4))=TRUE</formula>
    </cfRule>
    <cfRule type="expression" dxfId="828" priority="157">
      <formula>ISNUMBER(SEARCH("Mars",$H$4))=TRUE</formula>
    </cfRule>
    <cfRule type="expression" dxfId="827" priority="158">
      <formula>ISNUMBER(SEARCH("Mercury",$H$4))=TRUE</formula>
    </cfRule>
    <cfRule type="expression" dxfId="826" priority="159">
      <formula>ISNUMBER(SEARCH("Jupiter",$H$4))=TRUE</formula>
    </cfRule>
  </conditionalFormatting>
  <conditionalFormatting sqref="L25 N25 P25 R25 T25 V25">
    <cfRule type="expression" dxfId="825" priority="152">
      <formula>ISNUMBER(SEARCH("Venus",$H$4))=TRUE</formula>
    </cfRule>
    <cfRule type="expression" dxfId="824" priority="153">
      <formula>ISNUMBER(SEARCH("Mars",$H$4))=TRUE</formula>
    </cfRule>
    <cfRule type="expression" dxfId="823" priority="154">
      <formula>ISNUMBER(SEARCH("Mercury",$H$4))=TRUE</formula>
    </cfRule>
    <cfRule type="expression" dxfId="822" priority="155">
      <formula>ISNUMBER(SEARCH("Jupiter",$H$4))=TRUE</formula>
    </cfRule>
  </conditionalFormatting>
  <conditionalFormatting sqref="B27">
    <cfRule type="expression" dxfId="821" priority="148">
      <formula>ISNUMBER(SEARCH("Venus",$H$4))=TRUE</formula>
    </cfRule>
    <cfRule type="expression" dxfId="820" priority="149">
      <formula>ISNUMBER(SEARCH("Mars",$H$4))=TRUE</formula>
    </cfRule>
    <cfRule type="expression" dxfId="819" priority="150">
      <formula>ISNUMBER(SEARCH("Mercury",$H$4))=TRUE</formula>
    </cfRule>
    <cfRule type="expression" dxfId="818" priority="151">
      <formula>ISNUMBER(SEARCH("Jupiter",$H$4))=TRUE</formula>
    </cfRule>
  </conditionalFormatting>
  <conditionalFormatting sqref="L27 N27 P27 R27 T27 V27">
    <cfRule type="expression" dxfId="817" priority="144">
      <formula>ISNUMBER(SEARCH("Venus",$H$4))=TRUE</formula>
    </cfRule>
    <cfRule type="expression" dxfId="816" priority="145">
      <formula>ISNUMBER(SEARCH("Mars",$H$4))=TRUE</formula>
    </cfRule>
    <cfRule type="expression" dxfId="815" priority="146">
      <formula>ISNUMBER(SEARCH("Mercury",$H$4))=TRUE</formula>
    </cfRule>
    <cfRule type="expression" dxfId="814" priority="147">
      <formula>ISNUMBER(SEARCH("Jupiter",$H$4))=TRUE</formula>
    </cfRule>
  </conditionalFormatting>
  <conditionalFormatting sqref="H12:I12">
    <cfRule type="expression" dxfId="813" priority="143">
      <formula>AND($H$12&lt;=$AU$34,$H$12&gt;=$AU$35)</formula>
    </cfRule>
  </conditionalFormatting>
  <conditionalFormatting sqref="H13">
    <cfRule type="expression" dxfId="812" priority="141">
      <formula>$H$12&lt;702</formula>
    </cfRule>
    <cfRule type="expression" dxfId="811" priority="142">
      <formula>$H$12&gt;846</formula>
    </cfRule>
  </conditionalFormatting>
  <conditionalFormatting sqref="H13:I13">
    <cfRule type="expression" dxfId="810" priority="140">
      <formula>AND($H$12&lt;=$AU$34,$H$12&gt;=$AU$35)</formula>
    </cfRule>
  </conditionalFormatting>
  <conditionalFormatting sqref="J12:K12">
    <cfRule type="expression" dxfId="809" priority="139">
      <formula>AND($J$12&gt;=$AU$41,$J$12&lt;=$AU$40)</formula>
    </cfRule>
  </conditionalFormatting>
  <conditionalFormatting sqref="J13">
    <cfRule type="expression" dxfId="808" priority="137">
      <formula>$J$12&lt;230</formula>
    </cfRule>
    <cfRule type="expression" dxfId="807" priority="138">
      <formula>$J$12&gt;295</formula>
    </cfRule>
  </conditionalFormatting>
  <conditionalFormatting sqref="J13:K13">
    <cfRule type="expression" dxfId="806" priority="136">
      <formula>AND($J$12&gt;=$AU$41,$J$12&lt;=$AU$40)</formula>
    </cfRule>
  </conditionalFormatting>
  <conditionalFormatting sqref="L12:M12">
    <cfRule type="expression" dxfId="805" priority="135">
      <formula>AND($L$12&gt;=$AU$47,$L$12&lt;=$AU$46)</formula>
    </cfRule>
  </conditionalFormatting>
  <conditionalFormatting sqref="L13">
    <cfRule type="expression" dxfId="804" priority="133">
      <formula>$L$12&lt;337</formula>
    </cfRule>
    <cfRule type="expression" dxfId="803" priority="134">
      <formula>$L$12&gt;399</formula>
    </cfRule>
  </conditionalFormatting>
  <conditionalFormatting sqref="L13:M13">
    <cfRule type="expression" dxfId="802" priority="132">
      <formula>AND($L$12&gt;=$AU$47,$L$12&lt;=$AU$46)</formula>
    </cfRule>
  </conditionalFormatting>
  <conditionalFormatting sqref="N12:O12">
    <cfRule type="expression" dxfId="801" priority="131">
      <formula>AND($N$12&gt;=$AU$51,$N$12&lt;=$AU$50)</formula>
    </cfRule>
  </conditionalFormatting>
  <conditionalFormatting sqref="H15">
    <cfRule type="expression" dxfId="800" priority="129">
      <formula>$H$12&lt;702</formula>
    </cfRule>
    <cfRule type="expression" dxfId="799" priority="130">
      <formula>$H$12&gt;846</formula>
    </cfRule>
  </conditionalFormatting>
  <conditionalFormatting sqref="H15:I15">
    <cfRule type="expression" dxfId="798" priority="128">
      <formula>AND($H$12&lt;=$AU$34,$H$12&gt;=$AU$35)</formula>
    </cfRule>
  </conditionalFormatting>
  <conditionalFormatting sqref="H17">
    <cfRule type="expression" dxfId="797" priority="126">
      <formula>$H$12&lt;702</formula>
    </cfRule>
    <cfRule type="expression" dxfId="796" priority="127">
      <formula>$H$12&gt;846</formula>
    </cfRule>
  </conditionalFormatting>
  <conditionalFormatting sqref="H17:I17">
    <cfRule type="expression" dxfId="795" priority="125">
      <formula>AND($H$12&lt;=$AU$34,$H$12&gt;=$AU$35)</formula>
    </cfRule>
  </conditionalFormatting>
  <conditionalFormatting sqref="H14">
    <cfRule type="expression" dxfId="794" priority="123">
      <formula>$H$12&lt;702</formula>
    </cfRule>
    <cfRule type="expression" dxfId="793" priority="124">
      <formula>$H$12&gt;846</formula>
    </cfRule>
  </conditionalFormatting>
  <conditionalFormatting sqref="H14:I14">
    <cfRule type="expression" dxfId="792" priority="122">
      <formula>AND($H$12&lt;=$AU$34,$H$12&gt;=$AU$35)</formula>
    </cfRule>
  </conditionalFormatting>
  <conditionalFormatting sqref="H16">
    <cfRule type="expression" dxfId="791" priority="120">
      <formula>$H$12&lt;702</formula>
    </cfRule>
    <cfRule type="expression" dxfId="790" priority="121">
      <formula>$H$12&gt;846</formula>
    </cfRule>
  </conditionalFormatting>
  <conditionalFormatting sqref="H16:I16">
    <cfRule type="expression" dxfId="789" priority="119">
      <formula>AND($H$12&lt;=$AU$34,$H$12&gt;=$AU$35)</formula>
    </cfRule>
  </conditionalFormatting>
  <conditionalFormatting sqref="J14">
    <cfRule type="expression" dxfId="788" priority="117">
      <formula>$J$12&lt;230</formula>
    </cfRule>
    <cfRule type="expression" dxfId="787" priority="118">
      <formula>$J$12&gt;295</formula>
    </cfRule>
  </conditionalFormatting>
  <conditionalFormatting sqref="J14:K14">
    <cfRule type="expression" dxfId="786" priority="116">
      <formula>AND($J$12&gt;=$AU$41,$J$12&lt;=$AU$40)</formula>
    </cfRule>
  </conditionalFormatting>
  <conditionalFormatting sqref="J16">
    <cfRule type="expression" dxfId="785" priority="114">
      <formula>$J$12&lt;230</formula>
    </cfRule>
    <cfRule type="expression" dxfId="784" priority="115">
      <formula>$J$12&gt;295</formula>
    </cfRule>
  </conditionalFormatting>
  <conditionalFormatting sqref="J16:K16">
    <cfRule type="expression" dxfId="783" priority="113">
      <formula>AND($J$12&gt;=$AU$41,$J$12&lt;=$AU$40)</formula>
    </cfRule>
  </conditionalFormatting>
  <conditionalFormatting sqref="J15">
    <cfRule type="expression" dxfId="782" priority="111">
      <formula>$J$12&lt;230</formula>
    </cfRule>
    <cfRule type="expression" dxfId="781" priority="112">
      <formula>$J$12&gt;295</formula>
    </cfRule>
  </conditionalFormatting>
  <conditionalFormatting sqref="J15:K15">
    <cfRule type="expression" dxfId="780" priority="110">
      <formula>AND($J$12&gt;=$AU$41,$J$12&lt;=$AU$40)</formula>
    </cfRule>
  </conditionalFormatting>
  <conditionalFormatting sqref="J17">
    <cfRule type="expression" dxfId="779" priority="108">
      <formula>$J$12&lt;230</formula>
    </cfRule>
    <cfRule type="expression" dxfId="778" priority="109">
      <formula>$J$12&gt;295</formula>
    </cfRule>
  </conditionalFormatting>
  <conditionalFormatting sqref="J17:K17">
    <cfRule type="expression" dxfId="777" priority="107">
      <formula>AND($J$12&gt;=$AU$41,$J$12&lt;=$AU$40)</formula>
    </cfRule>
  </conditionalFormatting>
  <conditionalFormatting sqref="L14">
    <cfRule type="expression" dxfId="776" priority="105">
      <formula>$L$12&lt;337</formula>
    </cfRule>
    <cfRule type="expression" dxfId="775" priority="106">
      <formula>$L$12&gt;399</formula>
    </cfRule>
  </conditionalFormatting>
  <conditionalFormatting sqref="L14:M14">
    <cfRule type="expression" dxfId="774" priority="104">
      <formula>AND($L$12&gt;=$AU$47,$L$12&lt;=$AU$46)</formula>
    </cfRule>
  </conditionalFormatting>
  <conditionalFormatting sqref="L16">
    <cfRule type="expression" dxfId="773" priority="102">
      <formula>$L$12&lt;337</formula>
    </cfRule>
    <cfRule type="expression" dxfId="772" priority="103">
      <formula>$L$12&gt;399</formula>
    </cfRule>
  </conditionalFormatting>
  <conditionalFormatting sqref="L16:M16">
    <cfRule type="expression" dxfId="771" priority="101">
      <formula>AND($L$12&gt;=$AU$47,$L$12&lt;=$AU$46)</formula>
    </cfRule>
  </conditionalFormatting>
  <conditionalFormatting sqref="L15">
    <cfRule type="expression" dxfId="770" priority="99">
      <formula>$L$12&lt;337</formula>
    </cfRule>
    <cfRule type="expression" dxfId="769" priority="100">
      <formula>$L$12&gt;399</formula>
    </cfRule>
  </conditionalFormatting>
  <conditionalFormatting sqref="L15:M15">
    <cfRule type="expression" dxfId="768" priority="98">
      <formula>AND($L$12&gt;=$AU$47,$L$12&lt;=$AU$46)</formula>
    </cfRule>
  </conditionalFormatting>
  <conditionalFormatting sqref="L17">
    <cfRule type="expression" dxfId="767" priority="96">
      <formula>$L$12&lt;337</formula>
    </cfRule>
    <cfRule type="expression" dxfId="766" priority="97">
      <formula>$L$12&gt;399</formula>
    </cfRule>
  </conditionalFormatting>
  <conditionalFormatting sqref="L17:M17">
    <cfRule type="expression" dxfId="765" priority="95">
      <formula>AND($L$12&gt;=$AU$47,$L$12&lt;=$AU$46)</formula>
    </cfRule>
  </conditionalFormatting>
  <conditionalFormatting sqref="N13">
    <cfRule type="expression" dxfId="764" priority="93">
      <formula>$N$12&lt;152</formula>
    </cfRule>
    <cfRule type="expression" dxfId="763" priority="94">
      <formula>$N$12&gt;183</formula>
    </cfRule>
  </conditionalFormatting>
  <conditionalFormatting sqref="N13:O13">
    <cfRule type="expression" dxfId="762" priority="92">
      <formula>AND($N$12&gt;=$AU$51,$N$12&lt;=$AU$50)</formula>
    </cfRule>
  </conditionalFormatting>
  <conditionalFormatting sqref="N14">
    <cfRule type="expression" dxfId="761" priority="90">
      <formula>$N$12&lt;152</formula>
    </cfRule>
    <cfRule type="expression" dxfId="760" priority="91">
      <formula>$N$12&gt;183</formula>
    </cfRule>
  </conditionalFormatting>
  <conditionalFormatting sqref="N14:O14">
    <cfRule type="expression" dxfId="759" priority="89">
      <formula>AND($N$12&gt;=$AU$51,$N$12&lt;=$AU$50)</formula>
    </cfRule>
  </conditionalFormatting>
  <conditionalFormatting sqref="N16">
    <cfRule type="expression" dxfId="758" priority="87">
      <formula>$N$12&lt;152</formula>
    </cfRule>
    <cfRule type="expression" dxfId="757" priority="88">
      <formula>$N$12&gt;183</formula>
    </cfRule>
  </conditionalFormatting>
  <conditionalFormatting sqref="N16:O16">
    <cfRule type="expression" dxfId="756" priority="86">
      <formula>AND($N$12&gt;=$AU$51,$N$12&lt;=$AU$50)</formula>
    </cfRule>
  </conditionalFormatting>
  <conditionalFormatting sqref="N15">
    <cfRule type="expression" dxfId="755" priority="84">
      <formula>$N$12&lt;152</formula>
    </cfRule>
    <cfRule type="expression" dxfId="754" priority="85">
      <formula>$N$12&gt;183</formula>
    </cfRule>
  </conditionalFormatting>
  <conditionalFormatting sqref="N15:O15">
    <cfRule type="expression" dxfId="753" priority="83">
      <formula>AND($N$12&gt;=$AU$51,$N$12&lt;=$AU$50)</formula>
    </cfRule>
  </conditionalFormatting>
  <conditionalFormatting sqref="N17">
    <cfRule type="expression" dxfId="752" priority="81">
      <formula>$N$12&lt;152</formula>
    </cfRule>
    <cfRule type="expression" dxfId="751" priority="82">
      <formula>$N$12&gt;183</formula>
    </cfRule>
  </conditionalFormatting>
  <conditionalFormatting sqref="N17:O17">
    <cfRule type="expression" dxfId="750" priority="80">
      <formula>AND($N$12&gt;=$AU$51,$N$12&lt;=$AU$50)</formula>
    </cfRule>
  </conditionalFormatting>
  <conditionalFormatting sqref="P12:Q12">
    <cfRule type="expression" dxfId="749" priority="79">
      <formula>AND($P$12&gt;=$AU$55,$P$12&lt;=$AU$54)</formula>
    </cfRule>
  </conditionalFormatting>
  <conditionalFormatting sqref="P13">
    <cfRule type="expression" dxfId="748" priority="77">
      <formula>$P$12&lt;348</formula>
    </cfRule>
    <cfRule type="expression" dxfId="747" priority="78">
      <formula>$P$12&gt;412</formula>
    </cfRule>
  </conditionalFormatting>
  <conditionalFormatting sqref="P13:Q13">
    <cfRule type="expression" dxfId="746" priority="76">
      <formula>AND($P$12&gt;=$AU$55,$P$12&lt;=$AU$54)</formula>
    </cfRule>
  </conditionalFormatting>
  <conditionalFormatting sqref="P14">
    <cfRule type="expression" dxfId="745" priority="74">
      <formula>$P$12&lt;348</formula>
    </cfRule>
    <cfRule type="expression" dxfId="744" priority="75">
      <formula>$P$12&gt;412</formula>
    </cfRule>
  </conditionalFormatting>
  <conditionalFormatting sqref="P14:Q14">
    <cfRule type="expression" dxfId="743" priority="73">
      <formula>AND($P$12&gt;=$AU$55,$P$12&lt;=$AU$54)</formula>
    </cfRule>
  </conditionalFormatting>
  <conditionalFormatting sqref="P16">
    <cfRule type="expression" dxfId="742" priority="71">
      <formula>$P$12&lt;348</formula>
    </cfRule>
    <cfRule type="expression" dxfId="741" priority="72">
      <formula>$P$12&gt;412</formula>
    </cfRule>
  </conditionalFormatting>
  <conditionalFormatting sqref="P16:Q16">
    <cfRule type="expression" dxfId="740" priority="70">
      <formula>AND($P$12&gt;=$AU$55,$P$12&lt;=$AU$54)</formula>
    </cfRule>
  </conditionalFormatting>
  <conditionalFormatting sqref="P15">
    <cfRule type="expression" dxfId="739" priority="68">
      <formula>$P$12&lt;348</formula>
    </cfRule>
    <cfRule type="expression" dxfId="738" priority="69">
      <formula>$P$12&gt;412</formula>
    </cfRule>
  </conditionalFormatting>
  <conditionalFormatting sqref="P15:Q15">
    <cfRule type="expression" dxfId="737" priority="67">
      <formula>AND($P$12&gt;=$AU$55,$P$12&lt;=$AU$54)</formula>
    </cfRule>
  </conditionalFormatting>
  <conditionalFormatting sqref="P17">
    <cfRule type="expression" dxfId="736" priority="65">
      <formula>$P$12&lt;348</formula>
    </cfRule>
    <cfRule type="expression" dxfId="735" priority="66">
      <formula>$P$12&gt;412</formula>
    </cfRule>
  </conditionalFormatting>
  <conditionalFormatting sqref="P17:Q17">
    <cfRule type="expression" dxfId="734" priority="64">
      <formula>AND($P$12&gt;=$AU$55,$P$12&lt;=$AU$54)</formula>
    </cfRule>
  </conditionalFormatting>
  <conditionalFormatting sqref="R12:S12">
    <cfRule type="expression" dxfId="733" priority="63">
      <formula>AND($R$12&lt;=$AU$58,$R$12&gt;=$AU$59)</formula>
    </cfRule>
  </conditionalFormatting>
  <conditionalFormatting sqref="R13">
    <cfRule type="expression" dxfId="732" priority="61">
      <formula>$R$12&lt;158</formula>
    </cfRule>
    <cfRule type="expression" dxfId="731" priority="62">
      <formula>$R$12&gt;191</formula>
    </cfRule>
  </conditionalFormatting>
  <conditionalFormatting sqref="R13:S13">
    <cfRule type="expression" dxfId="730" priority="60">
      <formula>AND($R$12&lt;=$AU$58,$R$12&gt;=$AU$59)</formula>
    </cfRule>
  </conditionalFormatting>
  <conditionalFormatting sqref="R14">
    <cfRule type="expression" dxfId="729" priority="58">
      <formula>$R$12&lt;158</formula>
    </cfRule>
    <cfRule type="expression" dxfId="728" priority="59">
      <formula>$R$12&gt;191</formula>
    </cfRule>
  </conditionalFormatting>
  <conditionalFormatting sqref="R14:S14">
    <cfRule type="expression" dxfId="727" priority="57">
      <formula>AND($R$12&lt;=$AU$58,$R$12&gt;=$AU$59)</formula>
    </cfRule>
  </conditionalFormatting>
  <conditionalFormatting sqref="R16">
    <cfRule type="expression" dxfId="726" priority="55">
      <formula>$R$12&lt;158</formula>
    </cfRule>
    <cfRule type="expression" dxfId="725" priority="56">
      <formula>$R$12&gt;191</formula>
    </cfRule>
  </conditionalFormatting>
  <conditionalFormatting sqref="R16:S16">
    <cfRule type="expression" dxfId="724" priority="54">
      <formula>AND($R$12&lt;=$AU$58,$R$12&gt;=$AU$59)</formula>
    </cfRule>
  </conditionalFormatting>
  <conditionalFormatting sqref="R15">
    <cfRule type="expression" dxfId="723" priority="52">
      <formula>$R$12&lt;158</formula>
    </cfRule>
    <cfRule type="expression" dxfId="722" priority="53">
      <formula>$R$12&gt;191</formula>
    </cfRule>
  </conditionalFormatting>
  <conditionalFormatting sqref="R15:S15">
    <cfRule type="expression" dxfId="721" priority="51">
      <formula>AND($R$12&lt;=$AU$58,$R$12&gt;=$AU$59)</formula>
    </cfRule>
  </conditionalFormatting>
  <conditionalFormatting sqref="R17">
    <cfRule type="expression" dxfId="720" priority="49">
      <formula>$R$12&lt;158</formula>
    </cfRule>
    <cfRule type="expression" dxfId="719" priority="50">
      <formula>$R$12&gt;191</formula>
    </cfRule>
  </conditionalFormatting>
  <conditionalFormatting sqref="R17:S17">
    <cfRule type="expression" dxfId="718" priority="48">
      <formula>AND($R$12&lt;=$AU$58,$R$12&gt;=$AU$59)</formula>
    </cfRule>
  </conditionalFormatting>
  <conditionalFormatting sqref="T12:U12">
    <cfRule type="expression" dxfId="717" priority="47">
      <formula>AND($T$12&gt;=$AU$63,$T$12&lt;=$AU$62)</formula>
    </cfRule>
  </conditionalFormatting>
  <conditionalFormatting sqref="T13">
    <cfRule type="expression" dxfId="716" priority="45">
      <formula>$T$12&lt;339</formula>
    </cfRule>
    <cfRule type="expression" dxfId="715" priority="46">
      <formula>$T$12&gt;430</formula>
    </cfRule>
  </conditionalFormatting>
  <conditionalFormatting sqref="T13:U13">
    <cfRule type="expression" dxfId="714" priority="44">
      <formula>AND($T$12&gt;=$AU$63,$T$12&lt;=$AU$62)</formula>
    </cfRule>
  </conditionalFormatting>
  <conditionalFormatting sqref="T14">
    <cfRule type="expression" dxfId="713" priority="42">
      <formula>$T$12&lt;339</formula>
    </cfRule>
    <cfRule type="expression" dxfId="712" priority="43">
      <formula>$T$12&gt;430</formula>
    </cfRule>
  </conditionalFormatting>
  <conditionalFormatting sqref="T14:U14">
    <cfRule type="expression" dxfId="711" priority="41">
      <formula>AND($T$12&gt;=$AU$63,$T$12&lt;=$AU$62)</formula>
    </cfRule>
  </conditionalFormatting>
  <conditionalFormatting sqref="T16">
    <cfRule type="expression" dxfId="710" priority="39">
      <formula>$T$12&lt;339</formula>
    </cfRule>
    <cfRule type="expression" dxfId="709" priority="40">
      <formula>$T$12&gt;430</formula>
    </cfRule>
  </conditionalFormatting>
  <conditionalFormatting sqref="T16:U16">
    <cfRule type="expression" dxfId="708" priority="38">
      <formula>AND($T$12&gt;=$AU$63,$T$12&lt;=$AU$62)</formula>
    </cfRule>
  </conditionalFormatting>
  <conditionalFormatting sqref="T15">
    <cfRule type="expression" dxfId="707" priority="36">
      <formula>$T$12&lt;339</formula>
    </cfRule>
    <cfRule type="expression" dxfId="706" priority="37">
      <formula>$T$12&gt;430</formula>
    </cfRule>
  </conditionalFormatting>
  <conditionalFormatting sqref="T15:U15">
    <cfRule type="expression" dxfId="705" priority="35">
      <formula>AND($T$12&gt;=$AU$63,$T$12&lt;=$AU$62)</formula>
    </cfRule>
  </conditionalFormatting>
  <conditionalFormatting sqref="T17">
    <cfRule type="expression" dxfId="704" priority="33">
      <formula>$T$12&lt;339</formula>
    </cfRule>
    <cfRule type="expression" dxfId="703" priority="34">
      <formula>$T$12&gt;430</formula>
    </cfRule>
  </conditionalFormatting>
  <conditionalFormatting sqref="T17:U17">
    <cfRule type="expression" dxfId="702" priority="32">
      <formula>AND($T$12&gt;=$AU$63,$T$12&lt;=$AU$62)</formula>
    </cfRule>
  </conditionalFormatting>
  <conditionalFormatting sqref="V12:W12">
    <cfRule type="expression" dxfId="701" priority="31">
      <formula>AND($V$12&gt;=2,$V$12&lt;=5)</formula>
    </cfRule>
  </conditionalFormatting>
  <conditionalFormatting sqref="V13">
    <cfRule type="cellIs" dxfId="700" priority="29" operator="lessThan">
      <formula>2</formula>
    </cfRule>
    <cfRule type="cellIs" dxfId="699" priority="30" operator="greaterThan">
      <formula>5</formula>
    </cfRule>
  </conditionalFormatting>
  <conditionalFormatting sqref="V13:W13">
    <cfRule type="expression" dxfId="698" priority="28">
      <formula>AND($V$12&gt;=2,$V$12&lt;=5)</formula>
    </cfRule>
  </conditionalFormatting>
  <conditionalFormatting sqref="V14">
    <cfRule type="cellIs" dxfId="697" priority="26" operator="lessThan">
      <formula>2</formula>
    </cfRule>
    <cfRule type="cellIs" dxfId="696" priority="27" operator="greaterThan">
      <formula>5</formula>
    </cfRule>
  </conditionalFormatting>
  <conditionalFormatting sqref="V14:W14">
    <cfRule type="expression" dxfId="695" priority="25">
      <formula>AND($V$12&gt;=2,$V$12&lt;=5)</formula>
    </cfRule>
  </conditionalFormatting>
  <conditionalFormatting sqref="V16">
    <cfRule type="cellIs" dxfId="694" priority="23" operator="lessThan">
      <formula>2</formula>
    </cfRule>
    <cfRule type="cellIs" dxfId="693" priority="24" operator="greaterThan">
      <formula>5</formula>
    </cfRule>
  </conditionalFormatting>
  <conditionalFormatting sqref="V16:W16">
    <cfRule type="expression" dxfId="692" priority="22">
      <formula>AND($V$12&gt;=2,$V$12&lt;=5)</formula>
    </cfRule>
  </conditionalFormatting>
  <conditionalFormatting sqref="V15">
    <cfRule type="cellIs" dxfId="691" priority="20" operator="lessThan">
      <formula>2</formula>
    </cfRule>
    <cfRule type="cellIs" dxfId="690" priority="21" operator="greaterThan">
      <formula>5</formula>
    </cfRule>
  </conditionalFormatting>
  <conditionalFormatting sqref="V15:W15">
    <cfRule type="expression" dxfId="689" priority="19">
      <formula>AND($V$12&gt;=2,$V$12&lt;=5)</formula>
    </cfRule>
  </conditionalFormatting>
  <conditionalFormatting sqref="V17">
    <cfRule type="cellIs" dxfId="688" priority="17" operator="lessThan">
      <formula>2</formula>
    </cfRule>
    <cfRule type="cellIs" dxfId="687" priority="18" operator="greaterThan">
      <formula>5</formula>
    </cfRule>
  </conditionalFormatting>
  <conditionalFormatting sqref="V17:W17">
    <cfRule type="expression" dxfId="686" priority="16">
      <formula>AND($V$12&gt;=2,$V$12&lt;=5)</formula>
    </cfRule>
  </conditionalFormatting>
  <conditionalFormatting sqref="V6:X6">
    <cfRule type="expression" dxfId="685" priority="14">
      <formula>ISNUMBER(SEARCH("Caster",$H$6))=TRUE</formula>
    </cfRule>
  </conditionalFormatting>
  <conditionalFormatting sqref="Y6:AA6">
    <cfRule type="expression" dxfId="684" priority="13">
      <formula>ISNUMBER(SEARCH("Freelancer",$H$6))=FALSE</formula>
    </cfRule>
  </conditionalFormatting>
  <conditionalFormatting sqref="H27">
    <cfRule type="expression" dxfId="683" priority="9">
      <formula>ISNUMBER(SEARCH("Venus",$H$4))=TRUE</formula>
    </cfRule>
    <cfRule type="expression" dxfId="682" priority="10">
      <formula>ISNUMBER(SEARCH("Mars",$H$4))=TRUE</formula>
    </cfRule>
    <cfRule type="expression" dxfId="681" priority="11">
      <formula>ISNUMBER(SEARCH("Mercury",$H$4))=TRUE</formula>
    </cfRule>
    <cfRule type="expression" dxfId="680" priority="12">
      <formula>ISNUMBER(SEARCH("Jupiter",$H$4))=TRUE</formula>
    </cfRule>
  </conditionalFormatting>
  <conditionalFormatting sqref="J25">
    <cfRule type="expression" dxfId="679" priority="5">
      <formula>ISNUMBER(SEARCH("Venus",$H$4))=TRUE</formula>
    </cfRule>
    <cfRule type="expression" dxfId="678" priority="6">
      <formula>ISNUMBER(SEARCH("Mars",$H$4))=TRUE</formula>
    </cfRule>
    <cfRule type="expression" dxfId="677" priority="7">
      <formula>ISNUMBER(SEARCH("Mercury",$H$4))=TRUE</formula>
    </cfRule>
    <cfRule type="expression" dxfId="676" priority="8">
      <formula>ISNUMBER(SEARCH("Jupiter",$H$4))=TRUE</formula>
    </cfRule>
  </conditionalFormatting>
  <conditionalFormatting sqref="J27">
    <cfRule type="expression" dxfId="675" priority="1">
      <formula>ISNUMBER(SEARCH("Venus",$H$4))=TRUE</formula>
    </cfRule>
    <cfRule type="expression" dxfId="674" priority="2">
      <formula>ISNUMBER(SEARCH("Mars",$H$4))=TRUE</formula>
    </cfRule>
    <cfRule type="expression" dxfId="673" priority="3">
      <formula>ISNUMBER(SEARCH("Mercury",$H$4))=TRUE</formula>
    </cfRule>
    <cfRule type="expression" dxfId="672" priority="4">
      <formula>ISNUMBER(SEARCH("Jupiter",$H$4))=TRUE</formula>
    </cfRule>
  </conditionalFormatting>
  <dataValidations count="10">
    <dataValidation type="list" allowBlank="1" showInputMessage="1" sqref="M3:AA3">
      <formula1>INDIRECT($H$3)</formula1>
    </dataValidation>
    <dataValidation type="list" allowBlank="1" showInputMessage="1" showErrorMessage="1" sqref="H3:L3">
      <formula1>Races</formula1>
    </dataValidation>
    <dataValidation type="list" allowBlank="1" showInputMessage="1" showErrorMessage="1" sqref="H8:AA8">
      <formula1>IF($H$6&lt;&gt;"Jack of Trades",INDIRECT(H7))</formula1>
    </dataValidation>
    <dataValidation type="list" allowBlank="1" showInputMessage="1" showErrorMessage="1" sqref="H7:AA7">
      <formula1>Roles</formula1>
    </dataValidation>
    <dataValidation type="list" allowBlank="1" showInputMessage="1" showErrorMessage="1" sqref="Y6:AA6">
      <formula1>IF($H$6="Freelancer",INDIRECT($H$6))</formula1>
    </dataValidation>
    <dataValidation type="list" allowBlank="1" showInputMessage="1" showErrorMessage="1" sqref="V6:X6">
      <formula1>IF($H$6&lt;&gt;"Caster",INDIRECT($H$6))</formula1>
    </dataValidation>
    <dataValidation type="list" allowBlank="1" showInputMessage="1" showErrorMessage="1" sqref="M6:U6">
      <formula1>INDIRECT($H$6)</formula1>
    </dataValidation>
    <dataValidation type="list" allowBlank="1" showInputMessage="1" showErrorMessage="1" sqref="H6:L6">
      <formula1>Builds</formula1>
    </dataValidation>
    <dataValidation type="list" allowBlank="1" showInputMessage="1" showErrorMessage="1" sqref="H5:AA5">
      <formula1>"Zenith Affinity,Dawn Affinity,Clear Affinity,Dusk Affinity,Nadir Affinity,Eclipse Affinity"</formula1>
    </dataValidation>
    <dataValidation type="list" allowBlank="1" showInputMessage="1" showErrorMessage="1" sqref="H4:AA4">
      <formula1>"Venus,Mars,Jupiter,Mercury"</formula1>
    </dataValidation>
  </dataValidation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W106"/>
  <sheetViews>
    <sheetView showGridLines="0" workbookViewId="0">
      <selection activeCell="AH27" sqref="AH27"/>
    </sheetView>
  </sheetViews>
  <sheetFormatPr defaultColWidth="2.85546875" defaultRowHeight="15" x14ac:dyDescent="0.25"/>
  <cols>
    <col min="4" max="4" width="2.85546875" customWidth="1"/>
    <col min="9" max="9" width="2.85546875" customWidth="1"/>
  </cols>
  <sheetData>
    <row r="2" spans="2:27" x14ac:dyDescent="0.25">
      <c r="B2" s="63" t="s">
        <v>5</v>
      </c>
      <c r="C2" s="63"/>
      <c r="D2" s="63"/>
      <c r="E2" s="63"/>
      <c r="F2" s="63"/>
      <c r="H2" s="73" t="s">
        <v>157</v>
      </c>
      <c r="I2" s="74"/>
      <c r="J2" s="74"/>
      <c r="K2" s="74"/>
      <c r="L2" s="74"/>
      <c r="M2" s="74"/>
      <c r="N2" s="74"/>
      <c r="O2" s="74"/>
      <c r="P2" s="74"/>
      <c r="Q2" s="74"/>
      <c r="R2" s="74"/>
      <c r="S2" s="74"/>
      <c r="T2" s="74"/>
      <c r="U2" s="74"/>
      <c r="V2" s="74"/>
      <c r="W2" s="74"/>
      <c r="X2" s="74"/>
      <c r="Y2" s="74"/>
      <c r="Z2" s="74"/>
      <c r="AA2" s="75"/>
    </row>
    <row r="3" spans="2:27" x14ac:dyDescent="0.25">
      <c r="B3" s="63" t="s">
        <v>143</v>
      </c>
      <c r="C3" s="63"/>
      <c r="D3" s="63"/>
      <c r="E3" s="63"/>
      <c r="F3" s="63"/>
      <c r="H3" s="66" t="s">
        <v>147</v>
      </c>
      <c r="I3" s="67"/>
      <c r="J3" s="67"/>
      <c r="K3" s="67"/>
      <c r="L3" s="68"/>
      <c r="M3" s="69" t="s">
        <v>154</v>
      </c>
      <c r="N3" s="69"/>
      <c r="O3" s="69"/>
      <c r="P3" s="69"/>
      <c r="Q3" s="69"/>
      <c r="R3" s="69"/>
      <c r="S3" s="69"/>
      <c r="T3" s="69"/>
      <c r="U3" s="69"/>
      <c r="V3" s="69"/>
      <c r="W3" s="69"/>
      <c r="X3" s="69"/>
      <c r="Y3" s="69"/>
      <c r="Z3" s="69"/>
      <c r="AA3" s="69"/>
    </row>
    <row r="4" spans="2:27" x14ac:dyDescent="0.25">
      <c r="B4" s="63" t="s">
        <v>6</v>
      </c>
      <c r="C4" s="63"/>
      <c r="D4" s="63"/>
      <c r="E4" s="63"/>
      <c r="F4" s="63"/>
      <c r="H4" s="46" t="s">
        <v>135</v>
      </c>
      <c r="I4" s="46"/>
      <c r="J4" s="46"/>
      <c r="K4" s="46"/>
      <c r="L4" s="46"/>
      <c r="M4" s="46"/>
      <c r="N4" s="46"/>
      <c r="O4" s="46"/>
      <c r="P4" s="46"/>
      <c r="Q4" s="46"/>
      <c r="R4" s="46"/>
      <c r="S4" s="46"/>
      <c r="T4" s="46"/>
      <c r="U4" s="46"/>
      <c r="V4" s="46"/>
      <c r="W4" s="46"/>
      <c r="X4" s="46"/>
      <c r="Y4" s="46"/>
      <c r="Z4" s="46"/>
      <c r="AA4" s="46"/>
    </row>
    <row r="5" spans="2:27" x14ac:dyDescent="0.25">
      <c r="B5" s="63" t="s">
        <v>7</v>
      </c>
      <c r="C5" s="63"/>
      <c r="D5" s="63"/>
      <c r="E5" s="63"/>
      <c r="F5" s="63"/>
      <c r="H5" s="46" t="s">
        <v>158</v>
      </c>
      <c r="I5" s="46"/>
      <c r="J5" s="46"/>
      <c r="K5" s="46"/>
      <c r="L5" s="46"/>
      <c r="M5" s="46"/>
      <c r="N5" s="46"/>
      <c r="O5" s="46"/>
      <c r="P5" s="46"/>
      <c r="Q5" s="46"/>
      <c r="R5" s="46"/>
      <c r="S5" s="46"/>
      <c r="T5" s="46"/>
      <c r="U5" s="46"/>
      <c r="V5" s="46"/>
      <c r="W5" s="46"/>
      <c r="X5" s="46"/>
      <c r="Y5" s="46"/>
      <c r="Z5" s="46"/>
      <c r="AA5" s="46"/>
    </row>
    <row r="6" spans="2:27" x14ac:dyDescent="0.25">
      <c r="B6" s="63" t="s">
        <v>8</v>
      </c>
      <c r="C6" s="63"/>
      <c r="D6" s="63"/>
      <c r="E6" s="63"/>
      <c r="F6" s="63"/>
      <c r="H6" s="50" t="s">
        <v>138</v>
      </c>
      <c r="I6" s="50"/>
      <c r="J6" s="50"/>
      <c r="K6" s="50"/>
      <c r="L6" s="50"/>
      <c r="M6" s="46" t="s">
        <v>141</v>
      </c>
      <c r="N6" s="46"/>
      <c r="O6" s="46"/>
      <c r="P6" s="46" t="s">
        <v>82</v>
      </c>
      <c r="Q6" s="46"/>
      <c r="R6" s="46"/>
      <c r="S6" s="46" t="s">
        <v>90</v>
      </c>
      <c r="T6" s="46"/>
      <c r="U6" s="46"/>
      <c r="V6" s="46" t="s">
        <v>92</v>
      </c>
      <c r="W6" s="46"/>
      <c r="X6" s="46"/>
      <c r="Y6" s="46"/>
      <c r="Z6" s="46"/>
      <c r="AA6" s="46"/>
    </row>
    <row r="7" spans="2:27" x14ac:dyDescent="0.25">
      <c r="B7" s="63" t="s">
        <v>131</v>
      </c>
      <c r="C7" s="63"/>
      <c r="D7" s="63"/>
      <c r="E7" s="63"/>
      <c r="F7" s="63"/>
      <c r="H7" s="46" t="s">
        <v>3</v>
      </c>
      <c r="I7" s="46"/>
      <c r="J7" s="46"/>
      <c r="K7" s="46"/>
      <c r="L7" s="46"/>
      <c r="M7" s="46"/>
      <c r="N7" s="46"/>
      <c r="O7" s="46"/>
      <c r="P7" s="46"/>
      <c r="Q7" s="46"/>
      <c r="R7" s="46"/>
      <c r="S7" s="46"/>
      <c r="T7" s="46"/>
      <c r="U7" s="46"/>
      <c r="V7" s="46"/>
      <c r="W7" s="46"/>
      <c r="X7" s="46"/>
      <c r="Y7" s="46"/>
      <c r="Z7" s="46"/>
      <c r="AA7" s="46"/>
    </row>
    <row r="8" spans="2:27" x14ac:dyDescent="0.25">
      <c r="B8" s="63" t="s">
        <v>132</v>
      </c>
      <c r="C8" s="63"/>
      <c r="D8" s="63"/>
      <c r="E8" s="63"/>
      <c r="F8" s="63"/>
      <c r="H8" s="46" t="s">
        <v>2</v>
      </c>
      <c r="I8" s="46"/>
      <c r="J8" s="46"/>
      <c r="K8" s="46"/>
      <c r="L8" s="46"/>
      <c r="M8" s="46"/>
      <c r="N8" s="46"/>
      <c r="O8" s="46"/>
      <c r="P8" s="46"/>
      <c r="Q8" s="46"/>
      <c r="R8" s="46"/>
      <c r="S8" s="46"/>
      <c r="T8" s="46"/>
      <c r="U8" s="46"/>
      <c r="V8" s="46"/>
      <c r="W8" s="46"/>
      <c r="X8" s="46"/>
      <c r="Y8" s="46"/>
      <c r="Z8" s="46"/>
      <c r="AA8" s="46"/>
    </row>
    <row r="10" spans="2:27" ht="15.75" thickBot="1" x14ac:dyDescent="0.3">
      <c r="F10" s="15"/>
      <c r="G10" s="16"/>
      <c r="H10" s="55" t="s">
        <v>123</v>
      </c>
      <c r="I10" s="55"/>
      <c r="J10" s="55"/>
      <c r="K10" s="55"/>
      <c r="L10" s="55"/>
      <c r="M10" s="55"/>
      <c r="N10" s="55"/>
      <c r="O10" s="55"/>
      <c r="P10" s="55"/>
      <c r="Q10" s="55"/>
      <c r="R10" s="55"/>
      <c r="S10" s="55"/>
      <c r="T10" s="55"/>
      <c r="U10" s="55"/>
      <c r="V10" s="55"/>
      <c r="W10" s="55"/>
    </row>
    <row r="11" spans="2:27" ht="15.75" thickBot="1" x14ac:dyDescent="0.3">
      <c r="F11" s="17"/>
      <c r="G11" s="17"/>
      <c r="H11" s="135" t="s">
        <v>13</v>
      </c>
      <c r="I11" s="136"/>
      <c r="J11" s="135" t="s">
        <v>14</v>
      </c>
      <c r="K11" s="136"/>
      <c r="L11" s="135" t="s">
        <v>15</v>
      </c>
      <c r="M11" s="136"/>
      <c r="N11" s="135" t="s">
        <v>16</v>
      </c>
      <c r="O11" s="136"/>
      <c r="P11" s="135" t="s">
        <v>17</v>
      </c>
      <c r="Q11" s="136"/>
      <c r="R11" s="135" t="s">
        <v>18</v>
      </c>
      <c r="S11" s="136"/>
      <c r="T11" s="135" t="s">
        <v>19</v>
      </c>
      <c r="U11" s="136"/>
      <c r="V11" s="135" t="s">
        <v>20</v>
      </c>
      <c r="W11" s="136"/>
      <c r="Z11" s="130" t="s">
        <v>133</v>
      </c>
      <c r="AA11" s="132"/>
    </row>
    <row r="12" spans="2:27" ht="15.75" thickBot="1" x14ac:dyDescent="0.3">
      <c r="E12" s="195" t="s">
        <v>21</v>
      </c>
      <c r="F12" s="196"/>
      <c r="G12" s="196"/>
      <c r="H12" s="201">
        <v>840</v>
      </c>
      <c r="I12" s="202"/>
      <c r="J12" s="202">
        <v>245</v>
      </c>
      <c r="K12" s="202"/>
      <c r="L12" s="202">
        <v>373</v>
      </c>
      <c r="M12" s="202"/>
      <c r="N12" s="202">
        <v>178</v>
      </c>
      <c r="O12" s="202"/>
      <c r="P12" s="202">
        <v>358</v>
      </c>
      <c r="Q12" s="202"/>
      <c r="R12" s="202">
        <v>179</v>
      </c>
      <c r="S12" s="202"/>
      <c r="T12" s="202">
        <v>354</v>
      </c>
      <c r="U12" s="202"/>
      <c r="V12" s="202">
        <f>IF(H7="Defender",2,IF(H7="Striker",3,IF(H7="Controller",4,IF(H7="Supporter",5,IF(H6="Caster",4,3)))))</f>
        <v>2</v>
      </c>
      <c r="W12" s="203"/>
      <c r="Z12" s="199">
        <v>1.1000000000000001</v>
      </c>
      <c r="AA12" s="200"/>
    </row>
    <row r="13" spans="2:27" ht="15.75" thickBot="1" x14ac:dyDescent="0.3">
      <c r="E13" s="192" t="s">
        <v>22</v>
      </c>
      <c r="F13" s="193"/>
      <c r="G13" s="193"/>
      <c r="H13" s="197">
        <f>ROUND(H12*0.807354,0)</f>
        <v>678</v>
      </c>
      <c r="I13" s="61"/>
      <c r="J13" s="61">
        <f>ROUND(J12*0.839789,0)</f>
        <v>206</v>
      </c>
      <c r="K13" s="61"/>
      <c r="L13" s="61">
        <f>ROUND(L12*0.805966,0)</f>
        <v>301</v>
      </c>
      <c r="M13" s="61"/>
      <c r="N13" s="61">
        <f>ROUND(N12*0.803431,0)</f>
        <v>143</v>
      </c>
      <c r="O13" s="61"/>
      <c r="P13" s="61">
        <f>ROUND(P12*0.805966,0)</f>
        <v>289</v>
      </c>
      <c r="Q13" s="61"/>
      <c r="R13" s="61">
        <f>ROUND(R12*0.803431,0)</f>
        <v>144</v>
      </c>
      <c r="S13" s="61"/>
      <c r="T13" s="61">
        <f>ROUND(T12*0.8041,0)</f>
        <v>285</v>
      </c>
      <c r="U13" s="61"/>
      <c r="V13" s="61">
        <f>V12</f>
        <v>2</v>
      </c>
      <c r="W13" s="198"/>
    </row>
    <row r="14" spans="2:27" ht="15.75" thickBot="1" x14ac:dyDescent="0.3">
      <c r="E14" s="195" t="s">
        <v>23</v>
      </c>
      <c r="F14" s="196"/>
      <c r="G14" s="196"/>
      <c r="H14" s="197">
        <f>ROUND(H12*0.615028,0)</f>
        <v>517</v>
      </c>
      <c r="I14" s="61"/>
      <c r="J14" s="61">
        <f>ROUND(J12*0.679546,0)</f>
        <v>166</v>
      </c>
      <c r="K14" s="61"/>
      <c r="L14" s="61">
        <f>ROUND(L12*0.611985,0)</f>
        <v>228</v>
      </c>
      <c r="M14" s="61"/>
      <c r="N14" s="61">
        <f>ROUND(N12*0.613709,0)</f>
        <v>109</v>
      </c>
      <c r="O14" s="61"/>
      <c r="P14" s="61">
        <f>ROUND(P12*0.611985,0)</f>
        <v>219</v>
      </c>
      <c r="Q14" s="61"/>
      <c r="R14" s="61">
        <f>ROUND(R12*0.613709,0)</f>
        <v>110</v>
      </c>
      <c r="S14" s="61"/>
      <c r="T14" s="61">
        <f>ROUND(T12*0.607841,0)</f>
        <v>215</v>
      </c>
      <c r="U14" s="61"/>
      <c r="V14" s="61">
        <f>V12</f>
        <v>2</v>
      </c>
      <c r="W14" s="198"/>
    </row>
    <row r="15" spans="2:27" ht="15.75" thickBot="1" x14ac:dyDescent="0.3">
      <c r="E15" s="192" t="s">
        <v>24</v>
      </c>
      <c r="F15" s="193"/>
      <c r="G15" s="193"/>
      <c r="H15" s="197">
        <f>ROUND(H12*0.422703,0)</f>
        <v>355</v>
      </c>
      <c r="I15" s="61"/>
      <c r="J15" s="61">
        <f>ROUND(J12*0.520726,0)</f>
        <v>128</v>
      </c>
      <c r="K15" s="61"/>
      <c r="L15" s="61">
        <f>ROUND(L12*0.418289,0)</f>
        <v>156</v>
      </c>
      <c r="M15" s="61"/>
      <c r="N15" s="61">
        <f>ROUND(N12*0.417165,0)</f>
        <v>74</v>
      </c>
      <c r="O15" s="61"/>
      <c r="P15" s="61">
        <f>ROUND(P12*0.418289,0)</f>
        <v>150</v>
      </c>
      <c r="Q15" s="61"/>
      <c r="R15" s="61">
        <f>ROUND(R12*0.417165,0)</f>
        <v>75</v>
      </c>
      <c r="S15" s="61"/>
      <c r="T15" s="61">
        <f>ROUND(T12*0.412618,0)</f>
        <v>146</v>
      </c>
      <c r="U15" s="61"/>
      <c r="V15" s="61">
        <f>V12</f>
        <v>2</v>
      </c>
      <c r="W15" s="198"/>
    </row>
    <row r="16" spans="2:27" ht="15.75" thickBot="1" x14ac:dyDescent="0.3">
      <c r="E16" s="195" t="s">
        <v>25</v>
      </c>
      <c r="F16" s="196"/>
      <c r="G16" s="196"/>
      <c r="H16" s="197">
        <f>ROUND(H12*0.230372,0)</f>
        <v>194</v>
      </c>
      <c r="I16" s="61"/>
      <c r="J16" s="61">
        <f>ROUND(J12*0.31995,0)</f>
        <v>78</v>
      </c>
      <c r="K16" s="61"/>
      <c r="L16" s="61">
        <f>ROUND(L12*0.221531,0)</f>
        <v>83</v>
      </c>
      <c r="M16" s="61"/>
      <c r="N16" s="61">
        <f>ROUND(N12*0.226631,0)</f>
        <v>40</v>
      </c>
      <c r="O16" s="61"/>
      <c r="P16" s="61">
        <f>ROUND(P12*0.221531,0)</f>
        <v>79</v>
      </c>
      <c r="Q16" s="61"/>
      <c r="R16" s="61">
        <f>ROUND(R12*0.226631,0)</f>
        <v>41</v>
      </c>
      <c r="S16" s="61"/>
      <c r="T16" s="61">
        <f>ROUND(T12*0.217065,0)</f>
        <v>77</v>
      </c>
      <c r="U16" s="61"/>
      <c r="V16" s="61">
        <f>V12</f>
        <v>2</v>
      </c>
      <c r="W16" s="198"/>
    </row>
    <row r="17" spans="2:27" ht="15.75" thickBot="1" x14ac:dyDescent="0.3">
      <c r="E17" s="192" t="s">
        <v>26</v>
      </c>
      <c r="F17" s="193"/>
      <c r="G17" s="193"/>
      <c r="H17" s="194">
        <f>ROUND(H12*0.038519,0)</f>
        <v>32</v>
      </c>
      <c r="I17" s="190"/>
      <c r="J17" s="190">
        <f>ROUND(J12*0.079918,0)</f>
        <v>20</v>
      </c>
      <c r="K17" s="190"/>
      <c r="L17" s="190">
        <f>ROUND(L12*0.028041,0)</f>
        <v>10</v>
      </c>
      <c r="M17" s="190"/>
      <c r="N17" s="190">
        <f>ROUND(N12*0.033619,0)</f>
        <v>6</v>
      </c>
      <c r="O17" s="190"/>
      <c r="P17" s="190">
        <f>ROUND(P12*0.028041,0)</f>
        <v>10</v>
      </c>
      <c r="Q17" s="190"/>
      <c r="R17" s="190">
        <f>ROUND(R12*0.033619,0)</f>
        <v>6</v>
      </c>
      <c r="S17" s="190"/>
      <c r="T17" s="190">
        <f>ROUND(T12*0.020329,0)</f>
        <v>7</v>
      </c>
      <c r="U17" s="190"/>
      <c r="V17" s="190">
        <f>V12</f>
        <v>2</v>
      </c>
      <c r="W17" s="191"/>
    </row>
    <row r="18" spans="2:27" x14ac:dyDescent="0.25">
      <c r="G18" s="17"/>
    </row>
    <row r="19" spans="2:27" ht="15.75" thickBot="1" x14ac:dyDescent="0.3">
      <c r="G19" s="16"/>
      <c r="H19" s="129" t="s">
        <v>125</v>
      </c>
      <c r="I19" s="129"/>
      <c r="J19" s="129"/>
      <c r="K19" s="129"/>
      <c r="L19" s="129"/>
      <c r="M19" s="129"/>
      <c r="N19" s="129"/>
      <c r="O19" s="129"/>
      <c r="P19" s="129"/>
      <c r="Q19" s="129"/>
      <c r="R19" s="129"/>
      <c r="S19" s="129"/>
      <c r="T19" s="129"/>
      <c r="U19" s="129"/>
      <c r="V19" s="129"/>
      <c r="W19" s="129"/>
    </row>
    <row r="20" spans="2:27" ht="15.75" thickBot="1" x14ac:dyDescent="0.3">
      <c r="E20" s="130" t="s">
        <v>27</v>
      </c>
      <c r="F20" s="131"/>
      <c r="G20" s="132"/>
      <c r="H20" s="133" t="str">
        <f>IF(C81&gt;(6/7),"S",IF(C81&gt;(5/7),"A",IF(C81&gt;(4/7),"B",IF(C81&gt;(3/7),"C",IF(C81&gt;(2/7),"D",IF(C81&gt;(1/7),"E","F"))))))</f>
        <v>S</v>
      </c>
      <c r="I20" s="134"/>
      <c r="J20" s="133" t="str">
        <f>IF(D81&gt;(6/7),"S",IF(D81&gt;(5/7),"A",IF(D81&gt;(4/7),"B",IF(D81&gt;(3/7),"C",IF(D81&gt;(2/7),"D",IF(D81&gt;(1/7),"E","F"))))))</f>
        <v>E</v>
      </c>
      <c r="K20" s="134"/>
      <c r="L20" s="133" t="str">
        <f>IF(E81&gt;(6/7),"S",IF(E81&gt;(5/7),"A",IF(E81&gt;(4/7),"B",IF(E81&gt;(3/7),"C",IF(E81&gt;(2/7),"D",IF(E81&gt;(1/7),"E","F"))))))</f>
        <v>B</v>
      </c>
      <c r="M20" s="134"/>
      <c r="N20" s="133" t="str">
        <f>IF(F81&gt;(6/7),"S",IF(F81&gt;(5/7),"A",IF(F81&gt;(4/7),"B",IF(F81&gt;(3/7),"C",IF(F81&gt;(2/7),"D",IF(F81&gt;(1/7),"E","F"))))))</f>
        <v>A</v>
      </c>
      <c r="O20" s="134"/>
      <c r="P20" s="133" t="str">
        <f>IF(G81&gt;(6/7),"S",IF(G81&gt;(5/7),"A",IF(G81&gt;(4/7),"B",IF(G81&gt;(3/7),"C",IF(G81&gt;(2/7),"D",IF(G81&gt;(1/7),"E","F"))))))</f>
        <v>E</v>
      </c>
      <c r="Q20" s="134"/>
      <c r="R20" s="133" t="str">
        <f>IF(H81&gt;(6/7),"S",IF(H81&gt;(5/7),"A",IF(H81&gt;(4/7),"B",IF(H81&gt;(3/7),"C",IF(H81&gt;(2/7),"D",IF(H81&gt;(1/7),"E","F"))))))</f>
        <v>B</v>
      </c>
      <c r="S20" s="134"/>
      <c r="T20" s="133" t="str">
        <f>IF(I81&gt;(6/7),"S",IF(I81&gt;(5/7),"A",IF(I81&gt;(4/7),"B",IF(I81&gt;(3/7),"C",IF(I81&gt;(2/7),"D",IF(I81&gt;(1/7),"E","F"))))))</f>
        <v>E</v>
      </c>
      <c r="U20" s="134"/>
      <c r="V20" s="137" t="str">
        <f>IF(Z12&gt;120%,"S",IF(Z12&gt;110%,"A",IF(Z12&gt;100%,"B",IF(Z12&gt;90%,"C",IF(Z12&gt;80%,"D",IF(Z12&gt;70%,"E","F"))))))</f>
        <v>B</v>
      </c>
      <c r="W20" s="138"/>
      <c r="Z20" s="186" t="str">
        <f>IF(L81&lt;0.47,"LW",IF(L81&gt;0.53,"HI","OK"))</f>
        <v>OK</v>
      </c>
      <c r="AA20" s="187"/>
    </row>
    <row r="22" spans="2:27" ht="15.75" thickBot="1" x14ac:dyDescent="0.3">
      <c r="C22" s="16"/>
      <c r="D22" s="16"/>
      <c r="E22" s="16"/>
      <c r="F22" s="16"/>
      <c r="H22" s="55" t="s">
        <v>155</v>
      </c>
      <c r="I22" s="55"/>
      <c r="J22" s="55"/>
      <c r="K22" s="55"/>
      <c r="L22" s="55"/>
      <c r="M22" s="55"/>
      <c r="N22" s="55"/>
      <c r="O22" s="55"/>
      <c r="P22" s="55"/>
      <c r="Q22" s="55"/>
      <c r="R22" s="55"/>
      <c r="S22" s="55"/>
      <c r="T22" s="55"/>
      <c r="U22" s="55"/>
      <c r="V22" s="55"/>
      <c r="W22" s="55"/>
    </row>
    <row r="23" spans="2:27" ht="15.75" thickBot="1" x14ac:dyDescent="0.3">
      <c r="C23" s="12"/>
      <c r="H23" s="188" t="s">
        <v>13</v>
      </c>
      <c r="I23" s="189"/>
      <c r="J23" s="188" t="s">
        <v>14</v>
      </c>
      <c r="K23" s="189"/>
      <c r="L23" s="188" t="s">
        <v>15</v>
      </c>
      <c r="M23" s="189"/>
      <c r="N23" s="188" t="s">
        <v>16</v>
      </c>
      <c r="O23" s="189"/>
      <c r="P23" s="188" t="s">
        <v>17</v>
      </c>
      <c r="Q23" s="189"/>
      <c r="R23" s="188" t="s">
        <v>18</v>
      </c>
      <c r="S23" s="189"/>
      <c r="T23" s="188" t="s">
        <v>19</v>
      </c>
      <c r="U23" s="189"/>
      <c r="V23" s="188" t="s">
        <v>20</v>
      </c>
      <c r="W23" s="189"/>
    </row>
    <row r="24" spans="2:27" ht="15.75" thickBot="1" x14ac:dyDescent="0.3">
      <c r="B24" s="130" t="s">
        <v>162</v>
      </c>
      <c r="C24" s="131"/>
      <c r="D24" s="131"/>
      <c r="E24" s="131"/>
      <c r="F24" s="131"/>
      <c r="G24" s="131"/>
      <c r="H24" s="183">
        <f>MROUND(C75,5)/100</f>
        <v>1.1499999999999999</v>
      </c>
      <c r="I24" s="184"/>
      <c r="J24" s="184">
        <f>MROUND(D75,5)/100</f>
        <v>0.85</v>
      </c>
      <c r="K24" s="184"/>
      <c r="L24" s="184">
        <f>MROUND(E75,5)/100</f>
        <v>1</v>
      </c>
      <c r="M24" s="184"/>
      <c r="N24" s="184">
        <f>MROUND(F75,5)/100</f>
        <v>1.1000000000000001</v>
      </c>
      <c r="O24" s="184"/>
      <c r="P24" s="184">
        <f>MROUND(G75,5)/100</f>
        <v>0.85</v>
      </c>
      <c r="Q24" s="184"/>
      <c r="R24" s="184">
        <f>MROUND(H75,5)/100</f>
        <v>1.05</v>
      </c>
      <c r="S24" s="184"/>
      <c r="T24" s="184">
        <f>MROUND(I75,5)/100</f>
        <v>0.75</v>
      </c>
      <c r="U24" s="184"/>
      <c r="V24" s="184">
        <f>Z12</f>
        <v>1.1000000000000001</v>
      </c>
      <c r="W24" s="185"/>
    </row>
    <row r="25" spans="2:27" ht="15.75" thickBot="1" x14ac:dyDescent="0.3">
      <c r="B25" s="130" t="s">
        <v>163</v>
      </c>
      <c r="C25" s="131"/>
      <c r="D25" s="131"/>
      <c r="E25" s="131"/>
      <c r="F25" s="131"/>
      <c r="G25" s="131"/>
      <c r="H25" s="181">
        <f>IF(H6="Freelancer",H24+25%,IF(H6="Physical",H24+20%,H24+15%))</f>
        <v>1.3499999999999999</v>
      </c>
      <c r="I25" s="45"/>
      <c r="J25" s="181">
        <f>IF(H6="Freelancer",J24+5%,IF(H6="Physical",J24+10%,J24+15%))</f>
        <v>0.95</v>
      </c>
      <c r="K25" s="45"/>
      <c r="L25" s="45">
        <f>L24+10%</f>
        <v>1.1000000000000001</v>
      </c>
      <c r="M25" s="45"/>
      <c r="N25" s="45">
        <f>N24+10%</f>
        <v>1.2000000000000002</v>
      </c>
      <c r="O25" s="45"/>
      <c r="P25" s="45">
        <f>P24+10%</f>
        <v>0.95</v>
      </c>
      <c r="Q25" s="45"/>
      <c r="R25" s="45">
        <f>R24+10%</f>
        <v>1.1500000000000001</v>
      </c>
      <c r="S25" s="45"/>
      <c r="T25" s="45">
        <f>T24+10%</f>
        <v>0.85</v>
      </c>
      <c r="U25" s="45"/>
      <c r="V25" s="45">
        <f>V24</f>
        <v>1.1000000000000001</v>
      </c>
      <c r="W25" s="178"/>
    </row>
    <row r="26" spans="2:27" ht="15.75" thickBot="1" x14ac:dyDescent="0.3">
      <c r="B26" s="130" t="s">
        <v>161</v>
      </c>
      <c r="C26" s="131"/>
      <c r="D26" s="131"/>
      <c r="E26" s="131"/>
      <c r="F26" s="131"/>
      <c r="G26" s="131"/>
      <c r="H26" s="181">
        <f>H25+20%</f>
        <v>1.5499999999999998</v>
      </c>
      <c r="I26" s="45"/>
      <c r="J26" s="45">
        <f>J25+10%</f>
        <v>1.05</v>
      </c>
      <c r="K26" s="45"/>
      <c r="L26" s="45">
        <f>L25+10%</f>
        <v>1.2000000000000002</v>
      </c>
      <c r="M26" s="45"/>
      <c r="N26" s="45">
        <f>N25+10%</f>
        <v>1.3000000000000003</v>
      </c>
      <c r="O26" s="45"/>
      <c r="P26" s="45">
        <f>P25+10%</f>
        <v>1.05</v>
      </c>
      <c r="Q26" s="45"/>
      <c r="R26" s="45">
        <f>R25+10%</f>
        <v>1.2500000000000002</v>
      </c>
      <c r="S26" s="45"/>
      <c r="T26" s="45">
        <f>T25+10%</f>
        <v>0.95</v>
      </c>
      <c r="U26" s="45"/>
      <c r="V26" s="45">
        <f>V25</f>
        <v>1.1000000000000001</v>
      </c>
      <c r="W26" s="178"/>
    </row>
    <row r="27" spans="2:27" ht="15.75" thickBot="1" x14ac:dyDescent="0.3">
      <c r="B27" s="130" t="s">
        <v>160</v>
      </c>
      <c r="C27" s="131"/>
      <c r="D27" s="131"/>
      <c r="E27" s="131"/>
      <c r="F27" s="131"/>
      <c r="G27" s="131"/>
      <c r="H27" s="181">
        <f>IF(H6="Freelancer",H26+25%,IF(H6="Physical",H26+20%,H26+15%))</f>
        <v>1.7499999999999998</v>
      </c>
      <c r="I27" s="45"/>
      <c r="J27" s="181">
        <f>IF(H6="Freelancer",J26+5%,IF(H6="Physical",J26+10%,J26+15%))</f>
        <v>1.1500000000000001</v>
      </c>
      <c r="K27" s="45"/>
      <c r="L27" s="45">
        <f>L26+10%</f>
        <v>1.3000000000000003</v>
      </c>
      <c r="M27" s="45"/>
      <c r="N27" s="45">
        <f>N26+10%</f>
        <v>1.4000000000000004</v>
      </c>
      <c r="O27" s="45"/>
      <c r="P27" s="45">
        <f>P26+10%</f>
        <v>1.1500000000000001</v>
      </c>
      <c r="Q27" s="45"/>
      <c r="R27" s="45">
        <f>R26+10%</f>
        <v>1.3500000000000003</v>
      </c>
      <c r="S27" s="45"/>
      <c r="T27" s="45">
        <f>T26+10%</f>
        <v>1.05</v>
      </c>
      <c r="U27" s="45"/>
      <c r="V27" s="45">
        <f>V26</f>
        <v>1.1000000000000001</v>
      </c>
      <c r="W27" s="178"/>
    </row>
    <row r="28" spans="2:27" ht="15.75" thickBot="1" x14ac:dyDescent="0.3">
      <c r="B28" s="130" t="s">
        <v>159</v>
      </c>
      <c r="C28" s="131"/>
      <c r="D28" s="131"/>
      <c r="E28" s="131"/>
      <c r="F28" s="131"/>
      <c r="G28" s="131"/>
      <c r="H28" s="179">
        <f>H27+20%</f>
        <v>1.9499999999999997</v>
      </c>
      <c r="I28" s="180"/>
      <c r="J28" s="180">
        <f>J27+10%</f>
        <v>1.2500000000000002</v>
      </c>
      <c r="K28" s="180"/>
      <c r="L28" s="180">
        <f>L27+10%</f>
        <v>1.4000000000000004</v>
      </c>
      <c r="M28" s="180"/>
      <c r="N28" s="180">
        <f>N27+10%</f>
        <v>1.5000000000000004</v>
      </c>
      <c r="O28" s="180"/>
      <c r="P28" s="180">
        <f>P27+10%</f>
        <v>1.2500000000000002</v>
      </c>
      <c r="Q28" s="180"/>
      <c r="R28" s="180">
        <f>R27+10%</f>
        <v>1.4500000000000004</v>
      </c>
      <c r="S28" s="180"/>
      <c r="T28" s="180">
        <f>T27+10%</f>
        <v>1.1500000000000001</v>
      </c>
      <c r="U28" s="180"/>
      <c r="V28" s="180">
        <f>V27</f>
        <v>1.1000000000000001</v>
      </c>
      <c r="W28" s="182"/>
    </row>
    <row r="29" spans="2:27" ht="15.75" thickBot="1" x14ac:dyDescent="0.3">
      <c r="C29" s="4"/>
      <c r="G29" s="5"/>
      <c r="I29" s="5"/>
      <c r="K29" s="5"/>
      <c r="M29" s="5"/>
      <c r="O29" s="5"/>
      <c r="Q29" s="5"/>
      <c r="S29" s="5"/>
      <c r="U29" s="5"/>
    </row>
    <row r="30" spans="2:27" ht="15.75" thickBot="1" x14ac:dyDescent="0.3">
      <c r="H30" s="130" t="s">
        <v>13</v>
      </c>
      <c r="I30" s="132"/>
      <c r="J30" s="130" t="s">
        <v>14</v>
      </c>
      <c r="K30" s="132"/>
      <c r="L30" s="130" t="s">
        <v>15</v>
      </c>
      <c r="M30" s="132"/>
      <c r="N30" s="130" t="s">
        <v>16</v>
      </c>
      <c r="O30" s="132"/>
      <c r="P30" s="130" t="s">
        <v>17</v>
      </c>
      <c r="Q30" s="132"/>
      <c r="R30" s="130" t="s">
        <v>18</v>
      </c>
      <c r="S30" s="132"/>
      <c r="T30" s="130" t="s">
        <v>19</v>
      </c>
      <c r="U30" s="132"/>
      <c r="V30" s="130" t="s">
        <v>20</v>
      </c>
      <c r="W30" s="132"/>
    </row>
    <row r="31" spans="2:27" ht="15.75" thickBot="1" x14ac:dyDescent="0.3">
      <c r="B31" s="171" t="s">
        <v>69</v>
      </c>
      <c r="C31" s="172"/>
      <c r="D31" s="172"/>
      <c r="E31" s="172"/>
      <c r="F31" s="172"/>
      <c r="G31" s="173"/>
      <c r="H31" s="174">
        <f>FLOOR(H12*H28,1)</f>
        <v>1638</v>
      </c>
      <c r="I31" s="175"/>
      <c r="J31" s="176">
        <f>FLOOR(J12*J28,1)</f>
        <v>306</v>
      </c>
      <c r="K31" s="175"/>
      <c r="L31" s="176">
        <f>FLOOR(L12*L28,1)</f>
        <v>522</v>
      </c>
      <c r="M31" s="175"/>
      <c r="N31" s="176">
        <f>FLOOR(N12*N28,1)</f>
        <v>267</v>
      </c>
      <c r="O31" s="175"/>
      <c r="P31" s="176">
        <f>FLOOR(P12*P28,1)</f>
        <v>447</v>
      </c>
      <c r="Q31" s="175"/>
      <c r="R31" s="176">
        <f>FLOOR(R12*R28,1)</f>
        <v>259</v>
      </c>
      <c r="S31" s="175"/>
      <c r="T31" s="176">
        <f>FLOOR(T12*T28,1)</f>
        <v>407</v>
      </c>
      <c r="U31" s="175"/>
      <c r="V31" s="176">
        <f>FLOOR(V12*V28,1)</f>
        <v>2</v>
      </c>
      <c r="W31" s="177"/>
    </row>
    <row r="32" spans="2:27" s="6" customFormat="1" x14ac:dyDescent="0.25"/>
    <row r="34" spans="1:48" x14ac:dyDescent="0.25">
      <c r="B34" s="53" t="s">
        <v>29</v>
      </c>
      <c r="C34" s="53"/>
      <c r="D34" s="53"/>
      <c r="E34" s="53"/>
      <c r="F34" s="53"/>
      <c r="G34" s="53"/>
      <c r="H34" t="s">
        <v>30</v>
      </c>
      <c r="AQ34" s="59" t="s">
        <v>73</v>
      </c>
      <c r="AR34" s="59"/>
      <c r="AS34" s="59"/>
      <c r="AT34" s="59"/>
      <c r="AU34" s="59">
        <v>846</v>
      </c>
      <c r="AV34" s="59"/>
    </row>
    <row r="35" spans="1:48" x14ac:dyDescent="0.25">
      <c r="B35" s="14"/>
      <c r="C35" s="14"/>
      <c r="H35" t="s">
        <v>31</v>
      </c>
      <c r="AQ35" s="59" t="s">
        <v>74</v>
      </c>
      <c r="AR35" s="59"/>
      <c r="AS35" s="59"/>
      <c r="AT35" s="59"/>
      <c r="AU35" s="59">
        <v>702</v>
      </c>
      <c r="AV35" s="59"/>
    </row>
    <row r="36" spans="1:48" x14ac:dyDescent="0.25">
      <c r="B36" s="14"/>
      <c r="C36" s="14"/>
      <c r="H36" t="s">
        <v>32</v>
      </c>
    </row>
    <row r="37" spans="1:48" x14ac:dyDescent="0.25">
      <c r="B37" s="14"/>
      <c r="C37" s="14"/>
      <c r="H37" t="s">
        <v>33</v>
      </c>
    </row>
    <row r="38" spans="1:48" x14ac:dyDescent="0.25">
      <c r="B38" s="14"/>
      <c r="C38" s="14"/>
      <c r="H38" t="s">
        <v>34</v>
      </c>
    </row>
    <row r="39" spans="1:48" x14ac:dyDescent="0.25">
      <c r="B39" s="14"/>
      <c r="C39" s="14"/>
    </row>
    <row r="40" spans="1:48" x14ac:dyDescent="0.25">
      <c r="B40" s="53" t="s">
        <v>35</v>
      </c>
      <c r="C40" s="53"/>
      <c r="D40" s="53"/>
      <c r="E40" s="53"/>
      <c r="F40" s="53"/>
      <c r="G40" s="53"/>
      <c r="H40" t="s">
        <v>36</v>
      </c>
      <c r="AQ40" s="59" t="s">
        <v>73</v>
      </c>
      <c r="AR40" s="59"/>
      <c r="AS40" s="59"/>
      <c r="AT40" s="59"/>
      <c r="AU40" s="59">
        <v>295</v>
      </c>
      <c r="AV40" s="59"/>
    </row>
    <row r="41" spans="1:48" x14ac:dyDescent="0.25">
      <c r="A41" s="1"/>
      <c r="B41" s="14"/>
      <c r="C41" s="14"/>
      <c r="H41" t="s">
        <v>37</v>
      </c>
      <c r="AQ41" s="59" t="s">
        <v>74</v>
      </c>
      <c r="AR41" s="59"/>
      <c r="AS41" s="59"/>
      <c r="AT41" s="59"/>
      <c r="AU41" s="59">
        <v>230</v>
      </c>
      <c r="AV41" s="59"/>
    </row>
    <row r="42" spans="1:48" x14ac:dyDescent="0.25">
      <c r="B42" s="14"/>
      <c r="C42" s="14"/>
      <c r="H42" t="s">
        <v>38</v>
      </c>
    </row>
    <row r="43" spans="1:48" x14ac:dyDescent="0.25">
      <c r="B43" s="14"/>
      <c r="C43" s="14"/>
      <c r="H43" t="s">
        <v>39</v>
      </c>
    </row>
    <row r="44" spans="1:48" x14ac:dyDescent="0.25">
      <c r="B44" s="14"/>
      <c r="C44" s="14"/>
      <c r="H44" t="s">
        <v>40</v>
      </c>
    </row>
    <row r="45" spans="1:48" x14ac:dyDescent="0.25">
      <c r="B45" s="14"/>
      <c r="C45" s="14"/>
    </row>
    <row r="46" spans="1:48" x14ac:dyDescent="0.25">
      <c r="B46" s="53" t="s">
        <v>41</v>
      </c>
      <c r="C46" s="53"/>
      <c r="D46" s="53"/>
      <c r="E46" s="53"/>
      <c r="F46" s="53"/>
      <c r="G46" s="53"/>
      <c r="H46" t="s">
        <v>42</v>
      </c>
      <c r="AQ46" s="59" t="s">
        <v>73</v>
      </c>
      <c r="AR46" s="59"/>
      <c r="AS46" s="59"/>
      <c r="AT46" s="59"/>
      <c r="AU46" s="59">
        <v>399</v>
      </c>
      <c r="AV46" s="59"/>
    </row>
    <row r="47" spans="1:48" x14ac:dyDescent="0.25">
      <c r="B47" s="14"/>
      <c r="C47" s="14"/>
      <c r="H47" t="s">
        <v>43</v>
      </c>
      <c r="AQ47" s="59" t="s">
        <v>74</v>
      </c>
      <c r="AR47" s="59"/>
      <c r="AS47" s="59"/>
      <c r="AT47" s="59"/>
      <c r="AU47" s="59">
        <v>337</v>
      </c>
      <c r="AV47" s="59"/>
    </row>
    <row r="48" spans="1:48" x14ac:dyDescent="0.25">
      <c r="B48" s="14"/>
      <c r="C48" s="14"/>
      <c r="H48" t="s">
        <v>44</v>
      </c>
    </row>
    <row r="49" spans="2:48" x14ac:dyDescent="0.25">
      <c r="B49" s="14"/>
      <c r="C49" s="14"/>
    </row>
    <row r="50" spans="2:48" x14ac:dyDescent="0.25">
      <c r="B50" s="53" t="s">
        <v>45</v>
      </c>
      <c r="C50" s="53"/>
      <c r="D50" s="53"/>
      <c r="E50" s="53"/>
      <c r="F50" s="53"/>
      <c r="G50" s="53"/>
      <c r="H50" t="s">
        <v>46</v>
      </c>
      <c r="AQ50" s="59" t="s">
        <v>73</v>
      </c>
      <c r="AR50" s="59"/>
      <c r="AS50" s="59"/>
      <c r="AT50" s="59"/>
      <c r="AU50" s="59">
        <v>183</v>
      </c>
      <c r="AV50" s="59"/>
    </row>
    <row r="51" spans="2:48" x14ac:dyDescent="0.25">
      <c r="B51" s="14"/>
      <c r="C51" s="14"/>
      <c r="H51" t="s">
        <v>47</v>
      </c>
      <c r="AQ51" s="59" t="s">
        <v>74</v>
      </c>
      <c r="AR51" s="59"/>
      <c r="AS51" s="59"/>
      <c r="AT51" s="59"/>
      <c r="AU51" s="59">
        <v>152</v>
      </c>
      <c r="AV51" s="59"/>
    </row>
    <row r="52" spans="2:48" x14ac:dyDescent="0.25">
      <c r="B52" s="14"/>
      <c r="C52" s="14"/>
      <c r="H52" t="s">
        <v>48</v>
      </c>
    </row>
    <row r="53" spans="2:48" x14ac:dyDescent="0.25">
      <c r="B53" s="14"/>
      <c r="C53" s="14"/>
    </row>
    <row r="54" spans="2:48" x14ac:dyDescent="0.25">
      <c r="B54" s="53" t="s">
        <v>49</v>
      </c>
      <c r="C54" s="53"/>
      <c r="D54" s="53"/>
      <c r="E54" s="53"/>
      <c r="F54" s="53"/>
      <c r="G54" s="53"/>
      <c r="H54" t="s">
        <v>50</v>
      </c>
      <c r="AQ54" s="59" t="s">
        <v>73</v>
      </c>
      <c r="AR54" s="59"/>
      <c r="AS54" s="59"/>
      <c r="AT54" s="59"/>
      <c r="AU54" s="59">
        <v>412</v>
      </c>
      <c r="AV54" s="59"/>
    </row>
    <row r="55" spans="2:48" x14ac:dyDescent="0.25">
      <c r="B55" s="14"/>
      <c r="C55" s="14"/>
      <c r="H55" t="s">
        <v>51</v>
      </c>
      <c r="AQ55" s="59" t="s">
        <v>74</v>
      </c>
      <c r="AR55" s="59"/>
      <c r="AS55" s="59"/>
      <c r="AT55" s="59"/>
      <c r="AU55" s="59">
        <v>348</v>
      </c>
      <c r="AV55" s="59"/>
    </row>
    <row r="56" spans="2:48" x14ac:dyDescent="0.25">
      <c r="B56" s="14"/>
      <c r="C56" s="14"/>
      <c r="H56" t="s">
        <v>52</v>
      </c>
    </row>
    <row r="57" spans="2:48" x14ac:dyDescent="0.25">
      <c r="B57" s="14"/>
      <c r="C57" s="14"/>
    </row>
    <row r="58" spans="2:48" x14ac:dyDescent="0.25">
      <c r="B58" s="53" t="s">
        <v>53</v>
      </c>
      <c r="C58" s="53"/>
      <c r="D58" s="53"/>
      <c r="E58" s="53"/>
      <c r="F58" s="53"/>
      <c r="G58" s="53"/>
      <c r="H58" t="s">
        <v>54</v>
      </c>
      <c r="AQ58" s="59" t="s">
        <v>73</v>
      </c>
      <c r="AR58" s="59"/>
      <c r="AS58" s="59"/>
      <c r="AT58" s="59"/>
      <c r="AU58" s="59">
        <v>191</v>
      </c>
      <c r="AV58" s="59"/>
    </row>
    <row r="59" spans="2:48" x14ac:dyDescent="0.25">
      <c r="B59" s="14"/>
      <c r="C59" s="14"/>
      <c r="H59" t="s">
        <v>55</v>
      </c>
      <c r="AQ59" s="59" t="s">
        <v>74</v>
      </c>
      <c r="AR59" s="59"/>
      <c r="AS59" s="59"/>
      <c r="AT59" s="59"/>
      <c r="AU59" s="59">
        <v>158</v>
      </c>
      <c r="AV59" s="59"/>
    </row>
    <row r="60" spans="2:48" x14ac:dyDescent="0.25">
      <c r="B60" s="14"/>
      <c r="C60" s="14"/>
      <c r="H60" t="s">
        <v>56</v>
      </c>
    </row>
    <row r="61" spans="2:48" x14ac:dyDescent="0.25">
      <c r="B61" s="14"/>
      <c r="C61" s="14"/>
    </row>
    <row r="62" spans="2:48" x14ac:dyDescent="0.25">
      <c r="B62" s="53" t="s">
        <v>57</v>
      </c>
      <c r="C62" s="53"/>
      <c r="D62" s="53"/>
      <c r="E62" s="53"/>
      <c r="F62" s="53"/>
      <c r="G62" s="53"/>
      <c r="H62" t="s">
        <v>58</v>
      </c>
      <c r="AQ62" s="59" t="s">
        <v>73</v>
      </c>
      <c r="AR62" s="59"/>
      <c r="AS62" s="59"/>
      <c r="AT62" s="59"/>
      <c r="AU62" s="59">
        <v>430</v>
      </c>
      <c r="AV62" s="59"/>
    </row>
    <row r="63" spans="2:48" x14ac:dyDescent="0.25">
      <c r="B63" s="59"/>
      <c r="C63" s="59"/>
      <c r="H63" t="s">
        <v>59</v>
      </c>
      <c r="AQ63" s="59" t="s">
        <v>74</v>
      </c>
      <c r="AR63" s="59"/>
      <c r="AS63" s="59"/>
      <c r="AT63" s="59"/>
      <c r="AU63" s="59">
        <v>339</v>
      </c>
      <c r="AV63" s="59"/>
    </row>
    <row r="64" spans="2:48" x14ac:dyDescent="0.25">
      <c r="B64" s="59"/>
      <c r="C64" s="59"/>
      <c r="H64" t="s">
        <v>60</v>
      </c>
    </row>
    <row r="65" spans="2:49" x14ac:dyDescent="0.25">
      <c r="B65" s="14"/>
      <c r="C65" s="14"/>
    </row>
    <row r="66" spans="2:49" x14ac:dyDescent="0.25">
      <c r="B66" s="53" t="s">
        <v>61</v>
      </c>
      <c r="C66" s="53"/>
      <c r="D66" s="53"/>
      <c r="E66" s="53"/>
      <c r="F66" s="53"/>
      <c r="G66" s="53"/>
      <c r="H66" t="s">
        <v>62</v>
      </c>
      <c r="AQ66" s="59" t="s">
        <v>73</v>
      </c>
      <c r="AR66" s="59"/>
      <c r="AS66" s="59"/>
      <c r="AT66" s="59"/>
      <c r="AU66" s="60">
        <v>1.3</v>
      </c>
      <c r="AV66" s="60"/>
      <c r="AW66" t="s">
        <v>126</v>
      </c>
    </row>
    <row r="67" spans="2:49" x14ac:dyDescent="0.25">
      <c r="B67" s="14"/>
      <c r="C67" s="14"/>
      <c r="H67" t="s">
        <v>63</v>
      </c>
      <c r="AQ67" s="59" t="s">
        <v>74</v>
      </c>
      <c r="AR67" s="59"/>
      <c r="AS67" s="59"/>
      <c r="AT67" s="59"/>
      <c r="AU67" s="60">
        <v>0.7</v>
      </c>
      <c r="AV67" s="60"/>
      <c r="AW67" t="s">
        <v>127</v>
      </c>
    </row>
    <row r="68" spans="2:49" x14ac:dyDescent="0.25">
      <c r="B68" s="14"/>
      <c r="C68" s="14"/>
      <c r="H68" t="s">
        <v>64</v>
      </c>
    </row>
    <row r="69" spans="2:49" x14ac:dyDescent="0.25">
      <c r="B69" s="14"/>
      <c r="C69" s="14"/>
      <c r="H69" t="s">
        <v>65</v>
      </c>
    </row>
    <row r="70" spans="2:49" x14ac:dyDescent="0.25">
      <c r="B70" s="14"/>
      <c r="C70" s="14"/>
      <c r="H70" t="s">
        <v>66</v>
      </c>
    </row>
    <row r="71" spans="2:49" x14ac:dyDescent="0.25">
      <c r="B71" s="7"/>
      <c r="C71" s="7"/>
    </row>
    <row r="72" spans="2:49" x14ac:dyDescent="0.25">
      <c r="B72" s="2" t="s">
        <v>9</v>
      </c>
      <c r="C72">
        <v>702</v>
      </c>
      <c r="D72">
        <v>230</v>
      </c>
      <c r="E72">
        <v>337</v>
      </c>
      <c r="F72">
        <v>152</v>
      </c>
      <c r="G72">
        <v>348</v>
      </c>
      <c r="H72">
        <v>158</v>
      </c>
      <c r="I72">
        <v>339</v>
      </c>
      <c r="J72" s="8">
        <v>0.7</v>
      </c>
      <c r="L72" t="s">
        <v>10</v>
      </c>
    </row>
    <row r="73" spans="2:49" x14ac:dyDescent="0.25">
      <c r="B73" s="2" t="s">
        <v>11</v>
      </c>
      <c r="C73">
        <v>144</v>
      </c>
      <c r="D73">
        <v>65</v>
      </c>
      <c r="E73">
        <v>62</v>
      </c>
      <c r="F73">
        <v>31</v>
      </c>
      <c r="G73">
        <v>64</v>
      </c>
      <c r="H73">
        <v>33</v>
      </c>
      <c r="I73">
        <v>91</v>
      </c>
      <c r="J73" s="8">
        <v>0.6</v>
      </c>
      <c r="L73" t="s">
        <v>12</v>
      </c>
    </row>
    <row r="74" spans="2:49" x14ac:dyDescent="0.25">
      <c r="B74" s="7"/>
      <c r="C74" s="7"/>
    </row>
    <row r="75" spans="2:49" x14ac:dyDescent="0.25">
      <c r="C75">
        <f t="shared" ref="C75:J75" si="0">IF(C81&lt;0.5, (C79+((C78-C79)*((C81)*2))), (C78+((C77-C78)*((C81-0.5)*2))))</f>
        <v>113.75</v>
      </c>
      <c r="D75">
        <f t="shared" si="0"/>
        <v>83.84615384615384</v>
      </c>
      <c r="E75">
        <f t="shared" si="0"/>
        <v>102.41935483870968</v>
      </c>
      <c r="F75">
        <f t="shared" si="0"/>
        <v>110.16129032258064</v>
      </c>
      <c r="G75">
        <f t="shared" si="0"/>
        <v>82.8125</v>
      </c>
      <c r="H75">
        <f t="shared" si="0"/>
        <v>104.09090909090909</v>
      </c>
      <c r="I75">
        <f t="shared" si="0"/>
        <v>76.538461538461533</v>
      </c>
      <c r="J75">
        <f t="shared" si="0"/>
        <v>110.00000000000001</v>
      </c>
      <c r="L75" t="s">
        <v>28</v>
      </c>
    </row>
    <row r="77" spans="2:49" x14ac:dyDescent="0.25">
      <c r="C77">
        <v>115</v>
      </c>
      <c r="D77">
        <v>140</v>
      </c>
      <c r="E77">
        <v>115</v>
      </c>
      <c r="F77">
        <v>115</v>
      </c>
      <c r="G77">
        <v>115</v>
      </c>
      <c r="H77">
        <v>115</v>
      </c>
      <c r="I77">
        <v>140</v>
      </c>
      <c r="J77">
        <v>130</v>
      </c>
    </row>
    <row r="78" spans="2:49" x14ac:dyDescent="0.25">
      <c r="C78">
        <v>100</v>
      </c>
      <c r="D78">
        <v>100</v>
      </c>
      <c r="E78">
        <v>100</v>
      </c>
      <c r="F78">
        <v>100</v>
      </c>
      <c r="G78">
        <v>100</v>
      </c>
      <c r="H78">
        <v>100</v>
      </c>
      <c r="I78">
        <v>100</v>
      </c>
      <c r="J78">
        <v>100</v>
      </c>
    </row>
    <row r="79" spans="2:49" x14ac:dyDescent="0.25">
      <c r="C79">
        <v>75</v>
      </c>
      <c r="D79">
        <v>70</v>
      </c>
      <c r="E79">
        <v>75</v>
      </c>
      <c r="F79">
        <v>85</v>
      </c>
      <c r="G79">
        <v>75</v>
      </c>
      <c r="H79">
        <v>85</v>
      </c>
      <c r="I79">
        <v>65</v>
      </c>
      <c r="J79">
        <v>70</v>
      </c>
    </row>
    <row r="81" spans="2:17" x14ac:dyDescent="0.25">
      <c r="C81">
        <f>(H12-C72)/C73</f>
        <v>0.95833333333333337</v>
      </c>
      <c r="D81">
        <f>(J12-D72)/D73</f>
        <v>0.23076923076923078</v>
      </c>
      <c r="E81">
        <f>(L12-E72)/E73</f>
        <v>0.58064516129032262</v>
      </c>
      <c r="F81">
        <f>(N12-F72)/F73</f>
        <v>0.83870967741935487</v>
      </c>
      <c r="G81">
        <f>(P12-G72)/G73</f>
        <v>0.15625</v>
      </c>
      <c r="H81">
        <f>(R12-H72)/H73</f>
        <v>0.63636363636363635</v>
      </c>
      <c r="I81">
        <f>(T12-I72)/I73</f>
        <v>0.16483516483516483</v>
      </c>
      <c r="J81">
        <f>(Z12-J72)/J73</f>
        <v>0.66666666666666696</v>
      </c>
      <c r="L81" s="53">
        <f>((2*C81)+(2*D81)+(2*E81)+(2*F81)+(2*G81)+(2*H81)+(2*I81)+J81)/15</f>
        <v>0.51989860497925011</v>
      </c>
      <c r="M81" s="53"/>
      <c r="N81" t="s">
        <v>124</v>
      </c>
    </row>
    <row r="82" spans="2:17" x14ac:dyDescent="0.25">
      <c r="B82" s="7" t="s">
        <v>137</v>
      </c>
      <c r="C82" s="7" t="s">
        <v>138</v>
      </c>
      <c r="D82" t="s">
        <v>139</v>
      </c>
      <c r="G82" t="s">
        <v>1</v>
      </c>
      <c r="H82" t="s">
        <v>3</v>
      </c>
      <c r="I82" t="s">
        <v>2</v>
      </c>
      <c r="J82" t="s">
        <v>144</v>
      </c>
      <c r="K82" t="s">
        <v>4</v>
      </c>
      <c r="O82" t="s">
        <v>146</v>
      </c>
      <c r="P82" t="s">
        <v>147</v>
      </c>
      <c r="Q82" t="s">
        <v>148</v>
      </c>
    </row>
    <row r="83" spans="2:17" x14ac:dyDescent="0.25">
      <c r="B83" t="s">
        <v>140</v>
      </c>
      <c r="C83" t="s">
        <v>140</v>
      </c>
      <c r="D83" t="s">
        <v>83</v>
      </c>
      <c r="G83" t="s">
        <v>145</v>
      </c>
      <c r="H83" t="s">
        <v>145</v>
      </c>
      <c r="I83" t="s">
        <v>145</v>
      </c>
      <c r="J83" t="s">
        <v>145</v>
      </c>
      <c r="K83" t="s">
        <v>145</v>
      </c>
      <c r="O83" t="s">
        <v>146</v>
      </c>
      <c r="P83" t="s">
        <v>151</v>
      </c>
    </row>
    <row r="84" spans="2:17" x14ac:dyDescent="0.25">
      <c r="B84" t="s">
        <v>141</v>
      </c>
      <c r="C84" t="s">
        <v>141</v>
      </c>
      <c r="D84" t="s">
        <v>90</v>
      </c>
      <c r="G84" t="s">
        <v>3</v>
      </c>
      <c r="H84" t="s">
        <v>1</v>
      </c>
      <c r="I84" t="s">
        <v>1</v>
      </c>
      <c r="J84" t="s">
        <v>1</v>
      </c>
      <c r="O84" t="s">
        <v>149</v>
      </c>
      <c r="P84" t="s">
        <v>152</v>
      </c>
    </row>
    <row r="85" spans="2:17" x14ac:dyDescent="0.25">
      <c r="B85" t="s">
        <v>142</v>
      </c>
      <c r="C85" t="s">
        <v>142</v>
      </c>
      <c r="D85" t="s">
        <v>91</v>
      </c>
      <c r="G85" t="s">
        <v>2</v>
      </c>
      <c r="H85" t="s">
        <v>2</v>
      </c>
      <c r="I85" t="s">
        <v>3</v>
      </c>
      <c r="J85" t="s">
        <v>3</v>
      </c>
      <c r="O85" t="s">
        <v>150</v>
      </c>
      <c r="P85" t="s">
        <v>153</v>
      </c>
    </row>
    <row r="86" spans="2:17" x14ac:dyDescent="0.25">
      <c r="B86" t="s">
        <v>82</v>
      </c>
      <c r="C86" t="s">
        <v>82</v>
      </c>
      <c r="D86" t="s">
        <v>92</v>
      </c>
      <c r="G86" t="s">
        <v>144</v>
      </c>
      <c r="H86" t="s">
        <v>144</v>
      </c>
      <c r="I86" t="s">
        <v>144</v>
      </c>
      <c r="J86" t="s">
        <v>2</v>
      </c>
      <c r="P86" t="s">
        <v>154</v>
      </c>
    </row>
    <row r="87" spans="2:17" x14ac:dyDescent="0.25">
      <c r="B87" t="s">
        <v>83</v>
      </c>
      <c r="C87" t="s">
        <v>83</v>
      </c>
      <c r="D87" t="s">
        <v>99</v>
      </c>
    </row>
    <row r="88" spans="2:17" x14ac:dyDescent="0.25">
      <c r="B88" t="s">
        <v>90</v>
      </c>
      <c r="C88" t="s">
        <v>90</v>
      </c>
      <c r="D88" t="s">
        <v>89</v>
      </c>
    </row>
    <row r="89" spans="2:17" x14ac:dyDescent="0.25">
      <c r="B89" t="s">
        <v>91</v>
      </c>
      <c r="C89" t="s">
        <v>91</v>
      </c>
      <c r="D89" t="s">
        <v>88</v>
      </c>
    </row>
    <row r="90" spans="2:17" x14ac:dyDescent="0.25">
      <c r="B90" t="s">
        <v>92</v>
      </c>
      <c r="C90" t="s">
        <v>92</v>
      </c>
      <c r="D90" t="s">
        <v>87</v>
      </c>
    </row>
    <row r="91" spans="2:17" x14ac:dyDescent="0.25">
      <c r="B91" t="s">
        <v>99</v>
      </c>
    </row>
    <row r="92" spans="2:17" x14ac:dyDescent="0.25">
      <c r="B92" t="s">
        <v>89</v>
      </c>
    </row>
    <row r="93" spans="2:17" x14ac:dyDescent="0.25">
      <c r="B93" t="s">
        <v>88</v>
      </c>
    </row>
    <row r="94" spans="2:17" x14ac:dyDescent="0.25">
      <c r="B94" t="s">
        <v>87</v>
      </c>
    </row>
    <row r="101" spans="2:3" x14ac:dyDescent="0.25">
      <c r="B101" s="7"/>
      <c r="C101" s="7"/>
    </row>
    <row r="102" spans="2:3" x14ac:dyDescent="0.25">
      <c r="B102" s="7"/>
      <c r="C102" s="7"/>
    </row>
    <row r="103" spans="2:3" x14ac:dyDescent="0.25">
      <c r="B103" s="7"/>
      <c r="C103" s="7"/>
    </row>
    <row r="104" spans="2:3" x14ac:dyDescent="0.25">
      <c r="B104" s="7"/>
      <c r="C104" s="7"/>
    </row>
    <row r="105" spans="2:3" x14ac:dyDescent="0.25">
      <c r="B105" s="7"/>
      <c r="C105" s="7"/>
    </row>
    <row r="106" spans="2:3" x14ac:dyDescent="0.25">
      <c r="B106" s="7"/>
      <c r="C106" s="7"/>
    </row>
  </sheetData>
  <mergeCells count="210">
    <mergeCell ref="B2:F2"/>
    <mergeCell ref="H2:AA2"/>
    <mergeCell ref="B3:F3"/>
    <mergeCell ref="H3:L3"/>
    <mergeCell ref="M3:AA3"/>
    <mergeCell ref="B4:F4"/>
    <mergeCell ref="H4:AA4"/>
    <mergeCell ref="B5:F5"/>
    <mergeCell ref="H5:AA5"/>
    <mergeCell ref="B6:F6"/>
    <mergeCell ref="H6:L6"/>
    <mergeCell ref="M6:O6"/>
    <mergeCell ref="P6:R6"/>
    <mergeCell ref="S6:U6"/>
    <mergeCell ref="V6:X6"/>
    <mergeCell ref="Y6:AA6"/>
    <mergeCell ref="B7:F7"/>
    <mergeCell ref="H7:AA7"/>
    <mergeCell ref="B8:F8"/>
    <mergeCell ref="H8:AA8"/>
    <mergeCell ref="H10:W10"/>
    <mergeCell ref="H11:I11"/>
    <mergeCell ref="J11:K11"/>
    <mergeCell ref="L11:M11"/>
    <mergeCell ref="N11:O11"/>
    <mergeCell ref="P11:Q11"/>
    <mergeCell ref="R11:S11"/>
    <mergeCell ref="T11:U11"/>
    <mergeCell ref="V11:W11"/>
    <mergeCell ref="Z11:AA11"/>
    <mergeCell ref="Z12:AA12"/>
    <mergeCell ref="E13:G13"/>
    <mergeCell ref="H13:I13"/>
    <mergeCell ref="J13:K13"/>
    <mergeCell ref="L13:M13"/>
    <mergeCell ref="N13:O13"/>
    <mergeCell ref="P13:Q13"/>
    <mergeCell ref="R13:S13"/>
    <mergeCell ref="T13:U13"/>
    <mergeCell ref="V13:W13"/>
    <mergeCell ref="E12:G12"/>
    <mergeCell ref="H12:I12"/>
    <mergeCell ref="J12:K12"/>
    <mergeCell ref="L12:M12"/>
    <mergeCell ref="N12:O12"/>
    <mergeCell ref="P12:Q12"/>
    <mergeCell ref="R12:S12"/>
    <mergeCell ref="T12:U12"/>
    <mergeCell ref="V12:W12"/>
    <mergeCell ref="E14:G14"/>
    <mergeCell ref="H14:I14"/>
    <mergeCell ref="J14:K14"/>
    <mergeCell ref="L14:M14"/>
    <mergeCell ref="N14:O14"/>
    <mergeCell ref="P14:Q14"/>
    <mergeCell ref="R14:S14"/>
    <mergeCell ref="T14:U14"/>
    <mergeCell ref="V14:W14"/>
    <mergeCell ref="E15:G15"/>
    <mergeCell ref="H15:I15"/>
    <mergeCell ref="J15:K15"/>
    <mergeCell ref="L15:M15"/>
    <mergeCell ref="N15:O15"/>
    <mergeCell ref="P15:Q15"/>
    <mergeCell ref="R15:S15"/>
    <mergeCell ref="T15:U15"/>
    <mergeCell ref="V15:W15"/>
    <mergeCell ref="E16:G16"/>
    <mergeCell ref="H16:I16"/>
    <mergeCell ref="J16:K16"/>
    <mergeCell ref="L16:M16"/>
    <mergeCell ref="N16:O16"/>
    <mergeCell ref="P16:Q16"/>
    <mergeCell ref="R16:S16"/>
    <mergeCell ref="T16:U16"/>
    <mergeCell ref="V16:W16"/>
    <mergeCell ref="R17:S17"/>
    <mergeCell ref="T17:U17"/>
    <mergeCell ref="V17:W17"/>
    <mergeCell ref="H19:W19"/>
    <mergeCell ref="E20:G20"/>
    <mergeCell ref="H20:I20"/>
    <mergeCell ref="J20:K20"/>
    <mergeCell ref="L20:M20"/>
    <mergeCell ref="N20:O20"/>
    <mergeCell ref="P20:Q20"/>
    <mergeCell ref="E17:G17"/>
    <mergeCell ref="H17:I17"/>
    <mergeCell ref="J17:K17"/>
    <mergeCell ref="L17:M17"/>
    <mergeCell ref="N17:O17"/>
    <mergeCell ref="P17:Q17"/>
    <mergeCell ref="R20:S20"/>
    <mergeCell ref="T20:U20"/>
    <mergeCell ref="V20:W20"/>
    <mergeCell ref="Z20:AA20"/>
    <mergeCell ref="H22:W22"/>
    <mergeCell ref="H23:I23"/>
    <mergeCell ref="J23:K23"/>
    <mergeCell ref="L23:M23"/>
    <mergeCell ref="N23:O23"/>
    <mergeCell ref="P23:Q23"/>
    <mergeCell ref="R23:S23"/>
    <mergeCell ref="T23:U23"/>
    <mergeCell ref="V23:W23"/>
    <mergeCell ref="B24:G24"/>
    <mergeCell ref="H24:I24"/>
    <mergeCell ref="J24:K24"/>
    <mergeCell ref="L24:M24"/>
    <mergeCell ref="N24:O24"/>
    <mergeCell ref="P24:Q24"/>
    <mergeCell ref="R24:S24"/>
    <mergeCell ref="T24:U24"/>
    <mergeCell ref="V24:W24"/>
    <mergeCell ref="B25:G25"/>
    <mergeCell ref="H25:I25"/>
    <mergeCell ref="J25:K25"/>
    <mergeCell ref="L25:M25"/>
    <mergeCell ref="N25:O25"/>
    <mergeCell ref="P25:Q25"/>
    <mergeCell ref="R25:S25"/>
    <mergeCell ref="T25:U25"/>
    <mergeCell ref="V25:W25"/>
    <mergeCell ref="B26:G26"/>
    <mergeCell ref="H26:I26"/>
    <mergeCell ref="J26:K26"/>
    <mergeCell ref="L26:M26"/>
    <mergeCell ref="N26:O26"/>
    <mergeCell ref="P26:Q26"/>
    <mergeCell ref="R26:S26"/>
    <mergeCell ref="T26:U26"/>
    <mergeCell ref="V26:W26"/>
    <mergeCell ref="R27:S27"/>
    <mergeCell ref="T27:U27"/>
    <mergeCell ref="V27:W27"/>
    <mergeCell ref="B28:G28"/>
    <mergeCell ref="H28:I28"/>
    <mergeCell ref="J28:K28"/>
    <mergeCell ref="L28:M28"/>
    <mergeCell ref="N28:O28"/>
    <mergeCell ref="P28:Q28"/>
    <mergeCell ref="R28:S28"/>
    <mergeCell ref="B27:G27"/>
    <mergeCell ref="H27:I27"/>
    <mergeCell ref="J27:K27"/>
    <mergeCell ref="L27:M27"/>
    <mergeCell ref="N27:O27"/>
    <mergeCell ref="P27:Q27"/>
    <mergeCell ref="T28:U28"/>
    <mergeCell ref="V28:W28"/>
    <mergeCell ref="H30:I30"/>
    <mergeCell ref="J30:K30"/>
    <mergeCell ref="L30:M30"/>
    <mergeCell ref="N30:O30"/>
    <mergeCell ref="P30:Q30"/>
    <mergeCell ref="R30:S30"/>
    <mergeCell ref="T30:U30"/>
    <mergeCell ref="V30:W30"/>
    <mergeCell ref="R31:S31"/>
    <mergeCell ref="T31:U31"/>
    <mergeCell ref="V31:W31"/>
    <mergeCell ref="B34:G34"/>
    <mergeCell ref="AQ34:AT34"/>
    <mergeCell ref="AU34:AV34"/>
    <mergeCell ref="B31:G31"/>
    <mergeCell ref="H31:I31"/>
    <mergeCell ref="J31:K31"/>
    <mergeCell ref="L31:M31"/>
    <mergeCell ref="N31:O31"/>
    <mergeCell ref="P31:Q31"/>
    <mergeCell ref="B46:G46"/>
    <mergeCell ref="AQ46:AT46"/>
    <mergeCell ref="AU46:AV46"/>
    <mergeCell ref="AQ47:AT47"/>
    <mergeCell ref="AU47:AV47"/>
    <mergeCell ref="B50:G50"/>
    <mergeCell ref="AQ50:AT50"/>
    <mergeCell ref="AU50:AV50"/>
    <mergeCell ref="AQ35:AT35"/>
    <mergeCell ref="AU35:AV35"/>
    <mergeCell ref="B40:G40"/>
    <mergeCell ref="AQ40:AT40"/>
    <mergeCell ref="AU40:AV40"/>
    <mergeCell ref="AQ41:AT41"/>
    <mergeCell ref="AU41:AV41"/>
    <mergeCell ref="B58:G58"/>
    <mergeCell ref="AQ58:AT58"/>
    <mergeCell ref="AU58:AV58"/>
    <mergeCell ref="AQ59:AT59"/>
    <mergeCell ref="AU59:AV59"/>
    <mergeCell ref="B62:G62"/>
    <mergeCell ref="AQ62:AT62"/>
    <mergeCell ref="AU62:AV62"/>
    <mergeCell ref="AQ51:AT51"/>
    <mergeCell ref="AU51:AV51"/>
    <mergeCell ref="B54:G54"/>
    <mergeCell ref="AQ54:AT54"/>
    <mergeCell ref="AU54:AV54"/>
    <mergeCell ref="AQ55:AT55"/>
    <mergeCell ref="AU55:AV55"/>
    <mergeCell ref="AQ67:AT67"/>
    <mergeCell ref="AU67:AV67"/>
    <mergeCell ref="L81:M81"/>
    <mergeCell ref="B63:C63"/>
    <mergeCell ref="AQ63:AT63"/>
    <mergeCell ref="AU63:AV63"/>
    <mergeCell ref="B64:C64"/>
    <mergeCell ref="B66:G66"/>
    <mergeCell ref="AQ66:AT66"/>
    <mergeCell ref="AU66:AV66"/>
  </mergeCells>
  <conditionalFormatting sqref="T12">
    <cfRule type="expression" dxfId="671" priority="308">
      <formula>$T$12&lt;339</formula>
    </cfRule>
    <cfRule type="expression" dxfId="670" priority="309">
      <formula>$T$12&gt;430</formula>
    </cfRule>
  </conditionalFormatting>
  <conditionalFormatting sqref="R12">
    <cfRule type="expression" dxfId="669" priority="306">
      <formula>$R$12&lt;158</formula>
    </cfRule>
    <cfRule type="expression" dxfId="668" priority="307">
      <formula>$R$12&gt;191</formula>
    </cfRule>
  </conditionalFormatting>
  <conditionalFormatting sqref="P12">
    <cfRule type="expression" dxfId="667" priority="304">
      <formula>$P$12&lt;348</formula>
    </cfRule>
    <cfRule type="expression" dxfId="666" priority="305">
      <formula>$P$12&gt;412</formula>
    </cfRule>
  </conditionalFormatting>
  <conditionalFormatting sqref="N12">
    <cfRule type="expression" dxfId="665" priority="302">
      <formula>$N$12&lt;152</formula>
    </cfRule>
    <cfRule type="expression" dxfId="664" priority="303">
      <formula>$N$12&gt;183</formula>
    </cfRule>
  </conditionalFormatting>
  <conditionalFormatting sqref="L12">
    <cfRule type="expression" dxfId="663" priority="300">
      <formula>$L$12&lt;337</formula>
    </cfRule>
    <cfRule type="expression" dxfId="662" priority="301">
      <formula>$L$12&gt;399</formula>
    </cfRule>
  </conditionalFormatting>
  <conditionalFormatting sqref="J12">
    <cfRule type="expression" dxfId="661" priority="298">
      <formula>$J$12&lt;230</formula>
    </cfRule>
    <cfRule type="expression" dxfId="660" priority="299">
      <formula>$J$12&gt;295</formula>
    </cfRule>
  </conditionalFormatting>
  <conditionalFormatting sqref="H12">
    <cfRule type="expression" dxfId="659" priority="296">
      <formula>$H$12&lt;702</formula>
    </cfRule>
    <cfRule type="expression" dxfId="658" priority="297">
      <formula>$H$12&gt;846</formula>
    </cfRule>
  </conditionalFormatting>
  <conditionalFormatting sqref="V12">
    <cfRule type="cellIs" dxfId="657" priority="294" operator="lessThan">
      <formula>2</formula>
    </cfRule>
    <cfRule type="cellIs" dxfId="656" priority="295" operator="greaterThan">
      <formula>5</formula>
    </cfRule>
  </conditionalFormatting>
  <conditionalFormatting sqref="Z12:AA12">
    <cfRule type="expression" dxfId="655" priority="15">
      <formula>AND($Z$12&gt;=$AU$67,$Z$12&lt;=$AU$66)</formula>
    </cfRule>
    <cfRule type="cellIs" dxfId="654" priority="292" operator="lessThan">
      <formula>0.7</formula>
    </cfRule>
    <cfRule type="cellIs" dxfId="653" priority="293" operator="greaterThan">
      <formula>1.3</formula>
    </cfRule>
  </conditionalFormatting>
  <conditionalFormatting sqref="H20 J20 T20 R20 P20 L20 N20">
    <cfRule type="containsText" dxfId="652" priority="285" operator="containsText" text="F">
      <formula>NOT(ISERROR(SEARCH("F",H20)))</formula>
    </cfRule>
    <cfRule type="containsText" dxfId="651" priority="286" operator="containsText" text="E">
      <formula>NOT(ISERROR(SEARCH("E",H20)))</formula>
    </cfRule>
    <cfRule type="containsText" dxfId="650" priority="287" operator="containsText" text="D">
      <formula>NOT(ISERROR(SEARCH("D",H20)))</formula>
    </cfRule>
    <cfRule type="containsText" dxfId="649" priority="288" operator="containsText" text="C">
      <formula>NOT(ISERROR(SEARCH("C",H20)))</formula>
    </cfRule>
    <cfRule type="containsText" dxfId="648" priority="289" operator="containsText" text="B">
      <formula>NOT(ISERROR(SEARCH("B",H20)))</formula>
    </cfRule>
    <cfRule type="containsText" dxfId="647" priority="290" operator="containsText" text="A">
      <formula>NOT(ISERROR(SEARCH("A",H20)))</formula>
    </cfRule>
    <cfRule type="containsText" dxfId="646" priority="291" operator="containsText" text="S">
      <formula>NOT(ISERROR(SEARCH("S",H20)))</formula>
    </cfRule>
  </conditionalFormatting>
  <conditionalFormatting sqref="V20">
    <cfRule type="containsText" dxfId="645" priority="278" operator="containsText" text="F">
      <formula>NOT(ISERROR(SEARCH("F",V20)))</formula>
    </cfRule>
    <cfRule type="containsText" dxfId="644" priority="279" operator="containsText" text="E">
      <formula>NOT(ISERROR(SEARCH("E",V20)))</formula>
    </cfRule>
    <cfRule type="containsText" dxfId="643" priority="280" operator="containsText" text="D">
      <formula>NOT(ISERROR(SEARCH("D",V20)))</formula>
    </cfRule>
    <cfRule type="containsText" dxfId="642" priority="281" operator="containsText" text="C">
      <formula>NOT(ISERROR(SEARCH("C",V20)))</formula>
    </cfRule>
    <cfRule type="containsText" dxfId="641" priority="282" operator="containsText" text="B">
      <formula>NOT(ISERROR(SEARCH("B",V20)))</formula>
    </cfRule>
    <cfRule type="containsText" dxfId="640" priority="283" operator="containsText" text="A">
      <formula>NOT(ISERROR(SEARCH("A",V20)))</formula>
    </cfRule>
    <cfRule type="containsText" dxfId="639" priority="284" operator="containsText" text="S">
      <formula>NOT(ISERROR(SEARCH("S",V20)))</formula>
    </cfRule>
  </conditionalFormatting>
  <conditionalFormatting sqref="Z20">
    <cfRule type="containsText" dxfId="638" priority="275" operator="containsText" text="HI">
      <formula>NOT(ISERROR(SEARCH("HI",Z20)))</formula>
    </cfRule>
    <cfRule type="containsText" dxfId="637" priority="276" operator="containsText" text="OK">
      <formula>NOT(ISERROR(SEARCH("OK",Z20)))</formula>
    </cfRule>
    <cfRule type="containsText" dxfId="636" priority="277" operator="containsText" text="LW">
      <formula>NOT(ISERROR(SEARCH("LW",Z20)))</formula>
    </cfRule>
  </conditionalFormatting>
  <conditionalFormatting sqref="L81">
    <cfRule type="cellIs" dxfId="635" priority="272" operator="between">
      <formula>0.47</formula>
      <formula>0.53</formula>
    </cfRule>
    <cfRule type="cellIs" dxfId="634" priority="273" operator="lessThan">
      <formula>0.47</formula>
    </cfRule>
    <cfRule type="cellIs" dxfId="633" priority="274" operator="greaterThan">
      <formula>0.53</formula>
    </cfRule>
  </conditionalFormatting>
  <conditionalFormatting sqref="H4">
    <cfRule type="containsText" dxfId="632" priority="268" stopIfTrue="1" operator="containsText" text="Mercury">
      <formula>NOT(ISERROR(SEARCH("Mercury",H4)))</formula>
    </cfRule>
    <cfRule type="containsText" dxfId="631" priority="269" stopIfTrue="1" operator="containsText" text="Jupiter">
      <formula>NOT(ISERROR(SEARCH("Jupiter",H4)))</formula>
    </cfRule>
    <cfRule type="containsText" dxfId="630" priority="270" stopIfTrue="1" operator="containsText" text="Mars">
      <formula>NOT(ISERROR(SEARCH("Mars",H4)))</formula>
    </cfRule>
    <cfRule type="containsText" dxfId="629" priority="271" stopIfTrue="1" operator="containsText" text="Venus">
      <formula>NOT(ISERROR(SEARCH("Venus",H4)))</formula>
    </cfRule>
  </conditionalFormatting>
  <conditionalFormatting sqref="B24">
    <cfRule type="expression" dxfId="628" priority="264">
      <formula>ISNUMBER(SEARCH("Venus",H4))=TRUE</formula>
    </cfRule>
    <cfRule type="expression" dxfId="627" priority="265">
      <formula>ISNUMBER(SEARCH("Mars",H4))=TRUE</formula>
    </cfRule>
    <cfRule type="expression" dxfId="626" priority="266">
      <formula>ISNUMBER(SEARCH("Mercury",H4))=TRUE</formula>
    </cfRule>
    <cfRule type="expression" dxfId="625" priority="267">
      <formula>ISNUMBER(SEARCH("Jupiter",H4))=TRUE</formula>
    </cfRule>
  </conditionalFormatting>
  <conditionalFormatting sqref="V28">
    <cfRule type="expression" dxfId="624" priority="164">
      <formula>ISNUMBER(SEARCH("Venus",$H$4))=TRUE</formula>
    </cfRule>
    <cfRule type="expression" dxfId="623" priority="165">
      <formula>ISNUMBER(SEARCH("Mars",$H$4))=TRUE</formula>
    </cfRule>
    <cfRule type="expression" dxfId="622" priority="166">
      <formula>ISNUMBER(SEARCH("Mercury",$H$4))=TRUE</formula>
    </cfRule>
    <cfRule type="expression" dxfId="621" priority="167">
      <formula>ISNUMBER(SEARCH("Jupiter",$H$4))=TRUE</formula>
    </cfRule>
  </conditionalFormatting>
  <conditionalFormatting sqref="H24">
    <cfRule type="expression" dxfId="620" priority="260">
      <formula>ISNUMBER(SEARCH("Venus",H4))=TRUE</formula>
    </cfRule>
    <cfRule type="expression" dxfId="619" priority="261">
      <formula>ISNUMBER(SEARCH("Mars",H4))=TRUE</formula>
    </cfRule>
    <cfRule type="expression" dxfId="618" priority="262">
      <formula>ISNUMBER(SEARCH("Mercury",H4))=TRUE</formula>
    </cfRule>
    <cfRule type="expression" dxfId="617" priority="263">
      <formula>ISNUMBER(SEARCH("Jupiter",H4))=TRUE</formula>
    </cfRule>
  </conditionalFormatting>
  <conditionalFormatting sqref="J24">
    <cfRule type="expression" dxfId="616" priority="256">
      <formula>ISNUMBER(SEARCH("Venus",H4))=TRUE</formula>
    </cfRule>
    <cfRule type="expression" dxfId="615" priority="257">
      <formula>ISNUMBER(SEARCH("Mars",H4))=TRUE</formula>
    </cfRule>
    <cfRule type="expression" dxfId="614" priority="258">
      <formula>ISNUMBER(SEARCH("Mercury",H4))=TRUE</formula>
    </cfRule>
    <cfRule type="expression" dxfId="613" priority="259">
      <formula>ISNUMBER(SEARCH("Jupiter",H4))=TRUE</formula>
    </cfRule>
  </conditionalFormatting>
  <conditionalFormatting sqref="L24">
    <cfRule type="expression" dxfId="612" priority="252">
      <formula>ISNUMBER(SEARCH("Venus",H4))=TRUE</formula>
    </cfRule>
    <cfRule type="expression" dxfId="611" priority="253">
      <formula>ISNUMBER(SEARCH("Mars",H4))=TRUE</formula>
    </cfRule>
    <cfRule type="expression" dxfId="610" priority="254">
      <formula>ISNUMBER(SEARCH("Mercury",H4))=TRUE</formula>
    </cfRule>
    <cfRule type="expression" dxfId="609" priority="255">
      <formula>ISNUMBER(SEARCH("Jupiter",H4))=TRUE</formula>
    </cfRule>
  </conditionalFormatting>
  <conditionalFormatting sqref="N24">
    <cfRule type="expression" dxfId="608" priority="248">
      <formula>ISNUMBER(SEARCH("Venus",H4))=TRUE</formula>
    </cfRule>
    <cfRule type="expression" dxfId="607" priority="249">
      <formula>ISNUMBER(SEARCH("Mars",H4))=TRUE</formula>
    </cfRule>
    <cfRule type="expression" dxfId="606" priority="250">
      <formula>ISNUMBER(SEARCH("Mercury",H4))=TRUE</formula>
    </cfRule>
    <cfRule type="expression" dxfId="605" priority="251">
      <formula>ISNUMBER(SEARCH("Jupiter",H4))=TRUE</formula>
    </cfRule>
  </conditionalFormatting>
  <conditionalFormatting sqref="P24">
    <cfRule type="expression" dxfId="604" priority="244">
      <formula>ISNUMBER(SEARCH("Venus",H4))=TRUE</formula>
    </cfRule>
    <cfRule type="expression" dxfId="603" priority="245">
      <formula>ISNUMBER(SEARCH("Mars",H4))=TRUE</formula>
    </cfRule>
    <cfRule type="expression" dxfId="602" priority="246">
      <formula>ISNUMBER(SEARCH("Mercury",H4))=TRUE</formula>
    </cfRule>
    <cfRule type="expression" dxfId="601" priority="247">
      <formula>ISNUMBER(SEARCH("Jupiter",H4))=TRUE</formula>
    </cfRule>
  </conditionalFormatting>
  <conditionalFormatting sqref="R24">
    <cfRule type="expression" dxfId="600" priority="240">
      <formula>ISNUMBER(SEARCH("Venus",H4))=TRUE</formula>
    </cfRule>
    <cfRule type="expression" dxfId="599" priority="241">
      <formula>ISNUMBER(SEARCH("Mars",H4))=TRUE</formula>
    </cfRule>
    <cfRule type="expression" dxfId="598" priority="242">
      <formula>ISNUMBER(SEARCH("Mercury",H4))=TRUE</formula>
    </cfRule>
    <cfRule type="expression" dxfId="597" priority="243">
      <formula>ISNUMBER(SEARCH("Jupiter",H4))=TRUE</formula>
    </cfRule>
  </conditionalFormatting>
  <conditionalFormatting sqref="T24">
    <cfRule type="expression" dxfId="596" priority="236">
      <formula>ISNUMBER(SEARCH("Venus",H4))=TRUE</formula>
    </cfRule>
    <cfRule type="expression" dxfId="595" priority="237">
      <formula>ISNUMBER(SEARCH("Mars",H4))=TRUE</formula>
    </cfRule>
    <cfRule type="expression" dxfId="594" priority="238">
      <formula>ISNUMBER(SEARCH("Mercury",H4))=TRUE</formula>
    </cfRule>
    <cfRule type="expression" dxfId="593" priority="239">
      <formula>ISNUMBER(SEARCH("Jupiter",H4))=TRUE</formula>
    </cfRule>
  </conditionalFormatting>
  <conditionalFormatting sqref="V24">
    <cfRule type="expression" dxfId="592" priority="232">
      <formula>ISNUMBER(SEARCH("Venus",H4))=TRUE</formula>
    </cfRule>
    <cfRule type="expression" dxfId="591" priority="233">
      <formula>ISNUMBER(SEARCH("Mars",H4))=TRUE</formula>
    </cfRule>
    <cfRule type="expression" dxfId="590" priority="234">
      <formula>ISNUMBER(SEARCH("Mercury",H4))=TRUE</formula>
    </cfRule>
    <cfRule type="expression" dxfId="589" priority="235">
      <formula>ISNUMBER(SEARCH("Jupiter",H4))=TRUE</formula>
    </cfRule>
  </conditionalFormatting>
  <conditionalFormatting sqref="V26">
    <cfRule type="expression" dxfId="588" priority="228">
      <formula>ISNUMBER(SEARCH("Venus",$H$4))=TRUE</formula>
    </cfRule>
    <cfRule type="expression" dxfId="587" priority="229">
      <formula>ISNUMBER(SEARCH("Mars",$H$4))=TRUE</formula>
    </cfRule>
    <cfRule type="expression" dxfId="586" priority="230">
      <formula>ISNUMBER(SEARCH("Mercury",$H$4))=TRUE</formula>
    </cfRule>
    <cfRule type="expression" dxfId="585" priority="231">
      <formula>ISNUMBER(SEARCH("Jupiter",$H$4))=TRUE</formula>
    </cfRule>
  </conditionalFormatting>
  <conditionalFormatting sqref="T26">
    <cfRule type="expression" dxfId="584" priority="224">
      <formula>ISNUMBER(SEARCH("Venus",$H$4))=TRUE</formula>
    </cfRule>
    <cfRule type="expression" dxfId="583" priority="225">
      <formula>ISNUMBER(SEARCH("Mars",$H$4))=TRUE</formula>
    </cfRule>
    <cfRule type="expression" dxfId="582" priority="226">
      <formula>ISNUMBER(SEARCH("Mercury",$H$4))=TRUE</formula>
    </cfRule>
    <cfRule type="expression" dxfId="581" priority="227">
      <formula>ISNUMBER(SEARCH("Jupiter",$H$4))=TRUE</formula>
    </cfRule>
  </conditionalFormatting>
  <conditionalFormatting sqref="P26">
    <cfRule type="expression" dxfId="580" priority="220">
      <formula>ISNUMBER(SEARCH("Venus",$H$4))=TRUE</formula>
    </cfRule>
    <cfRule type="expression" dxfId="579" priority="221">
      <formula>ISNUMBER(SEARCH("Mars",$H$4))=TRUE</formula>
    </cfRule>
    <cfRule type="expression" dxfId="578" priority="222">
      <formula>ISNUMBER(SEARCH("Mercury",$H$4))=TRUE</formula>
    </cfRule>
    <cfRule type="expression" dxfId="577" priority="223">
      <formula>ISNUMBER(SEARCH("Jupiter",$H$4))=TRUE</formula>
    </cfRule>
  </conditionalFormatting>
  <conditionalFormatting sqref="R26">
    <cfRule type="expression" dxfId="576" priority="216">
      <formula>ISNUMBER(SEARCH("Venus",$H$4))=TRUE</formula>
    </cfRule>
    <cfRule type="expression" dxfId="575" priority="217">
      <formula>ISNUMBER(SEARCH("Mars",$H$4))=TRUE</formula>
    </cfRule>
    <cfRule type="expression" dxfId="574" priority="218">
      <formula>ISNUMBER(SEARCH("Mercury",$H$4))=TRUE</formula>
    </cfRule>
    <cfRule type="expression" dxfId="573" priority="219">
      <formula>ISNUMBER(SEARCH("Jupiter",$H$4))=TRUE</formula>
    </cfRule>
  </conditionalFormatting>
  <conditionalFormatting sqref="N26">
    <cfRule type="expression" dxfId="572" priority="212">
      <formula>ISNUMBER(SEARCH("Venus",$H$4))=TRUE</formula>
    </cfRule>
    <cfRule type="expression" dxfId="571" priority="213">
      <formula>ISNUMBER(SEARCH("Mars",$H$4))=TRUE</formula>
    </cfRule>
    <cfRule type="expression" dxfId="570" priority="214">
      <formula>ISNUMBER(SEARCH("Mercury",$H$4))=TRUE</formula>
    </cfRule>
    <cfRule type="expression" dxfId="569" priority="215">
      <formula>ISNUMBER(SEARCH("Jupiter",$H$4))=TRUE</formula>
    </cfRule>
  </conditionalFormatting>
  <conditionalFormatting sqref="L26">
    <cfRule type="expression" dxfId="568" priority="208">
      <formula>ISNUMBER(SEARCH("Venus",$H$4))=TRUE</formula>
    </cfRule>
    <cfRule type="expression" dxfId="567" priority="209">
      <formula>ISNUMBER(SEARCH("Mars",$H$4))=TRUE</formula>
    </cfRule>
    <cfRule type="expression" dxfId="566" priority="210">
      <formula>ISNUMBER(SEARCH("Mercury",$H$4))=TRUE</formula>
    </cfRule>
    <cfRule type="expression" dxfId="565" priority="211">
      <formula>ISNUMBER(SEARCH("Jupiter",$H$4))=TRUE</formula>
    </cfRule>
  </conditionalFormatting>
  <conditionalFormatting sqref="J26">
    <cfRule type="expression" dxfId="564" priority="204">
      <formula>ISNUMBER(SEARCH("Venus",$H$4))=TRUE</formula>
    </cfRule>
    <cfRule type="expression" dxfId="563" priority="205">
      <formula>ISNUMBER(SEARCH("Mars",$H$4))=TRUE</formula>
    </cfRule>
    <cfRule type="expression" dxfId="562" priority="206">
      <formula>ISNUMBER(SEARCH("Mercury",$H$4))=TRUE</formula>
    </cfRule>
    <cfRule type="expression" dxfId="561" priority="207">
      <formula>ISNUMBER(SEARCH("Jupiter",$H$4))=TRUE</formula>
    </cfRule>
  </conditionalFormatting>
  <conditionalFormatting sqref="H26">
    <cfRule type="expression" dxfId="560" priority="200">
      <formula>ISNUMBER(SEARCH("Venus",$H$4))=TRUE</formula>
    </cfRule>
    <cfRule type="expression" dxfId="559" priority="201">
      <formula>ISNUMBER(SEARCH("Mars",$H$4))=TRUE</formula>
    </cfRule>
    <cfRule type="expression" dxfId="558" priority="202">
      <formula>ISNUMBER(SEARCH("Mercury",$H$4))=TRUE</formula>
    </cfRule>
    <cfRule type="expression" dxfId="557" priority="203">
      <formula>ISNUMBER(SEARCH("Jupiter",$H$4))=TRUE</formula>
    </cfRule>
  </conditionalFormatting>
  <conditionalFormatting sqref="B28">
    <cfRule type="expression" dxfId="556" priority="196">
      <formula>ISNUMBER(SEARCH("Venus",$H$4))=TRUE</formula>
    </cfRule>
    <cfRule type="expression" dxfId="555" priority="197">
      <formula>ISNUMBER(SEARCH("Mars",$H$4))=TRUE</formula>
    </cfRule>
    <cfRule type="expression" dxfId="554" priority="198">
      <formula>ISNUMBER(SEARCH("Mercury",$H$4))=TRUE</formula>
    </cfRule>
    <cfRule type="expression" dxfId="553" priority="199">
      <formula>ISNUMBER(SEARCH("Jupiter",$H$4))=TRUE</formula>
    </cfRule>
  </conditionalFormatting>
  <conditionalFormatting sqref="H28">
    <cfRule type="expression" dxfId="552" priority="192">
      <formula>ISNUMBER(SEARCH("Venus",$H$4))=TRUE</formula>
    </cfRule>
    <cfRule type="expression" dxfId="551" priority="193">
      <formula>ISNUMBER(SEARCH("Mars",$H$4))=TRUE</formula>
    </cfRule>
    <cfRule type="expression" dxfId="550" priority="194">
      <formula>ISNUMBER(SEARCH("Mercury",$H$4))=TRUE</formula>
    </cfRule>
    <cfRule type="expression" dxfId="549" priority="195">
      <formula>ISNUMBER(SEARCH("Jupiter",$H$4))=TRUE</formula>
    </cfRule>
  </conditionalFormatting>
  <conditionalFormatting sqref="J28">
    <cfRule type="expression" dxfId="548" priority="188">
      <formula>ISNUMBER(SEARCH("Venus",$H$4))=TRUE</formula>
    </cfRule>
    <cfRule type="expression" dxfId="547" priority="189">
      <formula>ISNUMBER(SEARCH("Mars",$H$4))=TRUE</formula>
    </cfRule>
    <cfRule type="expression" dxfId="546" priority="190">
      <formula>ISNUMBER(SEARCH("Mercury",$H$4))=TRUE</formula>
    </cfRule>
    <cfRule type="expression" dxfId="545" priority="191">
      <formula>ISNUMBER(SEARCH("Jupiter",$H$4))=TRUE</formula>
    </cfRule>
  </conditionalFormatting>
  <conditionalFormatting sqref="L28">
    <cfRule type="expression" dxfId="544" priority="184">
      <formula>ISNUMBER(SEARCH("Venus",$H$4))=TRUE</formula>
    </cfRule>
    <cfRule type="expression" dxfId="543" priority="185">
      <formula>ISNUMBER(SEARCH("Mars",$H$4))=TRUE</formula>
    </cfRule>
    <cfRule type="expression" dxfId="542" priority="186">
      <formula>ISNUMBER(SEARCH("Mercury",$H$4))=TRUE</formula>
    </cfRule>
    <cfRule type="expression" dxfId="541" priority="187">
      <formula>ISNUMBER(SEARCH("Jupiter",$H$4))=TRUE</formula>
    </cfRule>
  </conditionalFormatting>
  <conditionalFormatting sqref="N28">
    <cfRule type="expression" dxfId="540" priority="180">
      <formula>ISNUMBER(SEARCH("Venus",$H$4))=TRUE</formula>
    </cfRule>
    <cfRule type="expression" dxfId="539" priority="181">
      <formula>ISNUMBER(SEARCH("Mars",$H$4))=TRUE</formula>
    </cfRule>
    <cfRule type="expression" dxfId="538" priority="182">
      <formula>ISNUMBER(SEARCH("Mercury",$H$4))=TRUE</formula>
    </cfRule>
    <cfRule type="expression" dxfId="537" priority="183">
      <formula>ISNUMBER(SEARCH("Jupiter",$H$4))=TRUE</formula>
    </cfRule>
  </conditionalFormatting>
  <conditionalFormatting sqref="P28">
    <cfRule type="expression" dxfId="536" priority="176">
      <formula>ISNUMBER(SEARCH("Venus",$H$4))=TRUE</formula>
    </cfRule>
    <cfRule type="expression" dxfId="535" priority="177">
      <formula>ISNUMBER(SEARCH("Mars",$H$4))=TRUE</formula>
    </cfRule>
    <cfRule type="expression" dxfId="534" priority="178">
      <formula>ISNUMBER(SEARCH("Mercury",$H$4))=TRUE</formula>
    </cfRule>
    <cfRule type="expression" dxfId="533" priority="179">
      <formula>ISNUMBER(SEARCH("Jupiter",$H$4))=TRUE</formula>
    </cfRule>
  </conditionalFormatting>
  <conditionalFormatting sqref="R28">
    <cfRule type="expression" dxfId="532" priority="172">
      <formula>ISNUMBER(SEARCH("Venus",$H$4))=TRUE</formula>
    </cfRule>
    <cfRule type="expression" dxfId="531" priority="173">
      <formula>ISNUMBER(SEARCH("Mars",$H$4))=TRUE</formula>
    </cfRule>
    <cfRule type="expression" dxfId="530" priority="174">
      <formula>ISNUMBER(SEARCH("Mercury",$H$4))=TRUE</formula>
    </cfRule>
    <cfRule type="expression" dxfId="529" priority="175">
      <formula>ISNUMBER(SEARCH("Jupiter",$H$4))=TRUE</formula>
    </cfRule>
  </conditionalFormatting>
  <conditionalFormatting sqref="T28">
    <cfRule type="expression" dxfId="528" priority="168">
      <formula>ISNUMBER(SEARCH("Venus",$H$4))=TRUE</formula>
    </cfRule>
    <cfRule type="expression" dxfId="527" priority="169">
      <formula>ISNUMBER(SEARCH("Mars",$H$4))=TRUE</formula>
    </cfRule>
    <cfRule type="expression" dxfId="526" priority="170">
      <formula>ISNUMBER(SEARCH("Mercury",$H$4))=TRUE</formula>
    </cfRule>
    <cfRule type="expression" dxfId="525" priority="171">
      <formula>ISNUMBER(SEARCH("Jupiter",$H$4))=TRUE</formula>
    </cfRule>
  </conditionalFormatting>
  <conditionalFormatting sqref="B26">
    <cfRule type="expression" dxfId="524" priority="310">
      <formula>ISNUMBER(SEARCH("Venus",$H$4))=TRUE</formula>
    </cfRule>
    <cfRule type="expression" dxfId="523" priority="311">
      <formula>ISNUMBER(SEARCH("Mars",$H$4))=TRUE</formula>
    </cfRule>
    <cfRule type="expression" dxfId="522" priority="312">
      <formula>ISNUMBER(SEARCH("Mercury",$H$4))=TRUE</formula>
    </cfRule>
    <cfRule type="expression" dxfId="521" priority="313">
      <formula>ISNUMBER(SEARCH("Jupiter",$H$4))=TRUE</formula>
    </cfRule>
  </conditionalFormatting>
  <conditionalFormatting sqref="B25">
    <cfRule type="expression" dxfId="520" priority="160">
      <formula>ISNUMBER(SEARCH("Venus",$H$4))=TRUE</formula>
    </cfRule>
    <cfRule type="expression" dxfId="519" priority="161">
      <formula>ISNUMBER(SEARCH("Mars",$H$4))=TRUE</formula>
    </cfRule>
    <cfRule type="expression" dxfId="518" priority="162">
      <formula>ISNUMBER(SEARCH("Mercury",$H$4))=TRUE</formula>
    </cfRule>
    <cfRule type="expression" dxfId="517" priority="163">
      <formula>ISNUMBER(SEARCH("Jupiter",$H$4))=TRUE</formula>
    </cfRule>
  </conditionalFormatting>
  <conditionalFormatting sqref="H25">
    <cfRule type="expression" dxfId="516" priority="156">
      <formula>ISNUMBER(SEARCH("Venus",$H$4))=TRUE</formula>
    </cfRule>
    <cfRule type="expression" dxfId="515" priority="157">
      <formula>ISNUMBER(SEARCH("Mars",$H$4))=TRUE</formula>
    </cfRule>
    <cfRule type="expression" dxfId="514" priority="158">
      <formula>ISNUMBER(SEARCH("Mercury",$H$4))=TRUE</formula>
    </cfRule>
    <cfRule type="expression" dxfId="513" priority="159">
      <formula>ISNUMBER(SEARCH("Jupiter",$H$4))=TRUE</formula>
    </cfRule>
  </conditionalFormatting>
  <conditionalFormatting sqref="L25 N25 P25 R25 T25 V25">
    <cfRule type="expression" dxfId="512" priority="152">
      <formula>ISNUMBER(SEARCH("Venus",$H$4))=TRUE</formula>
    </cfRule>
    <cfRule type="expression" dxfId="511" priority="153">
      <formula>ISNUMBER(SEARCH("Mars",$H$4))=TRUE</formula>
    </cfRule>
    <cfRule type="expression" dxfId="510" priority="154">
      <formula>ISNUMBER(SEARCH("Mercury",$H$4))=TRUE</formula>
    </cfRule>
    <cfRule type="expression" dxfId="509" priority="155">
      <formula>ISNUMBER(SEARCH("Jupiter",$H$4))=TRUE</formula>
    </cfRule>
  </conditionalFormatting>
  <conditionalFormatting sqref="B27">
    <cfRule type="expression" dxfId="508" priority="148">
      <formula>ISNUMBER(SEARCH("Venus",$H$4))=TRUE</formula>
    </cfRule>
    <cfRule type="expression" dxfId="507" priority="149">
      <formula>ISNUMBER(SEARCH("Mars",$H$4))=TRUE</formula>
    </cfRule>
    <cfRule type="expression" dxfId="506" priority="150">
      <formula>ISNUMBER(SEARCH("Mercury",$H$4))=TRUE</formula>
    </cfRule>
    <cfRule type="expression" dxfId="505" priority="151">
      <formula>ISNUMBER(SEARCH("Jupiter",$H$4))=TRUE</formula>
    </cfRule>
  </conditionalFormatting>
  <conditionalFormatting sqref="L27 N27 P27 R27 T27 V27">
    <cfRule type="expression" dxfId="504" priority="144">
      <formula>ISNUMBER(SEARCH("Venus",$H$4))=TRUE</formula>
    </cfRule>
    <cfRule type="expression" dxfId="503" priority="145">
      <formula>ISNUMBER(SEARCH("Mars",$H$4))=TRUE</formula>
    </cfRule>
    <cfRule type="expression" dxfId="502" priority="146">
      <formula>ISNUMBER(SEARCH("Mercury",$H$4))=TRUE</formula>
    </cfRule>
    <cfRule type="expression" dxfId="501" priority="147">
      <formula>ISNUMBER(SEARCH("Jupiter",$H$4))=TRUE</formula>
    </cfRule>
  </conditionalFormatting>
  <conditionalFormatting sqref="H12:I12">
    <cfRule type="expression" dxfId="500" priority="143">
      <formula>AND($H$12&lt;=$AU$34,$H$12&gt;=$AU$35)</formula>
    </cfRule>
  </conditionalFormatting>
  <conditionalFormatting sqref="H13">
    <cfRule type="expression" dxfId="499" priority="141">
      <formula>$H$12&lt;702</formula>
    </cfRule>
    <cfRule type="expression" dxfId="498" priority="142">
      <formula>$H$12&gt;846</formula>
    </cfRule>
  </conditionalFormatting>
  <conditionalFormatting sqref="H13:I13">
    <cfRule type="expression" dxfId="497" priority="140">
      <formula>AND($H$12&lt;=$AU$34,$H$12&gt;=$AU$35)</formula>
    </cfRule>
  </conditionalFormatting>
  <conditionalFormatting sqref="J12:K12">
    <cfRule type="expression" dxfId="496" priority="139">
      <formula>AND($J$12&gt;=$AU$41,$J$12&lt;=$AU$40)</formula>
    </cfRule>
  </conditionalFormatting>
  <conditionalFormatting sqref="J13">
    <cfRule type="expression" dxfId="495" priority="137">
      <formula>$J$12&lt;230</formula>
    </cfRule>
    <cfRule type="expression" dxfId="494" priority="138">
      <formula>$J$12&gt;295</formula>
    </cfRule>
  </conditionalFormatting>
  <conditionalFormatting sqref="J13:K13">
    <cfRule type="expression" dxfId="493" priority="136">
      <formula>AND($J$12&gt;=$AU$41,$J$12&lt;=$AU$40)</formula>
    </cfRule>
  </conditionalFormatting>
  <conditionalFormatting sqref="L12:M12">
    <cfRule type="expression" dxfId="492" priority="135">
      <formula>AND($L$12&gt;=$AU$47,$L$12&lt;=$AU$46)</formula>
    </cfRule>
  </conditionalFormatting>
  <conditionalFormatting sqref="L13">
    <cfRule type="expression" dxfId="491" priority="133">
      <formula>$L$12&lt;337</formula>
    </cfRule>
    <cfRule type="expression" dxfId="490" priority="134">
      <formula>$L$12&gt;399</formula>
    </cfRule>
  </conditionalFormatting>
  <conditionalFormatting sqref="L13:M13">
    <cfRule type="expression" dxfId="489" priority="132">
      <formula>AND($L$12&gt;=$AU$47,$L$12&lt;=$AU$46)</formula>
    </cfRule>
  </conditionalFormatting>
  <conditionalFormatting sqref="N12:O12">
    <cfRule type="expression" dxfId="488" priority="131">
      <formula>AND($N$12&gt;=$AU$51,$N$12&lt;=$AU$50)</formula>
    </cfRule>
  </conditionalFormatting>
  <conditionalFormatting sqref="H15">
    <cfRule type="expression" dxfId="487" priority="129">
      <formula>$H$12&lt;702</formula>
    </cfRule>
    <cfRule type="expression" dxfId="486" priority="130">
      <formula>$H$12&gt;846</formula>
    </cfRule>
  </conditionalFormatting>
  <conditionalFormatting sqref="H15:I15">
    <cfRule type="expression" dxfId="485" priority="128">
      <formula>AND($H$12&lt;=$AU$34,$H$12&gt;=$AU$35)</formula>
    </cfRule>
  </conditionalFormatting>
  <conditionalFormatting sqref="H17">
    <cfRule type="expression" dxfId="484" priority="126">
      <formula>$H$12&lt;702</formula>
    </cfRule>
    <cfRule type="expression" dxfId="483" priority="127">
      <formula>$H$12&gt;846</formula>
    </cfRule>
  </conditionalFormatting>
  <conditionalFormatting sqref="H17:I17">
    <cfRule type="expression" dxfId="482" priority="125">
      <formula>AND($H$12&lt;=$AU$34,$H$12&gt;=$AU$35)</formula>
    </cfRule>
  </conditionalFormatting>
  <conditionalFormatting sqref="H14">
    <cfRule type="expression" dxfId="481" priority="123">
      <formula>$H$12&lt;702</formula>
    </cfRule>
    <cfRule type="expression" dxfId="480" priority="124">
      <formula>$H$12&gt;846</formula>
    </cfRule>
  </conditionalFormatting>
  <conditionalFormatting sqref="H14:I14">
    <cfRule type="expression" dxfId="479" priority="122">
      <formula>AND($H$12&lt;=$AU$34,$H$12&gt;=$AU$35)</formula>
    </cfRule>
  </conditionalFormatting>
  <conditionalFormatting sqref="H16">
    <cfRule type="expression" dxfId="478" priority="120">
      <formula>$H$12&lt;702</formula>
    </cfRule>
    <cfRule type="expression" dxfId="477" priority="121">
      <formula>$H$12&gt;846</formula>
    </cfRule>
  </conditionalFormatting>
  <conditionalFormatting sqref="H16:I16">
    <cfRule type="expression" dxfId="476" priority="119">
      <formula>AND($H$12&lt;=$AU$34,$H$12&gt;=$AU$35)</formula>
    </cfRule>
  </conditionalFormatting>
  <conditionalFormatting sqref="J14">
    <cfRule type="expression" dxfId="475" priority="117">
      <formula>$J$12&lt;230</formula>
    </cfRule>
    <cfRule type="expression" dxfId="474" priority="118">
      <formula>$J$12&gt;295</formula>
    </cfRule>
  </conditionalFormatting>
  <conditionalFormatting sqref="J14:K14">
    <cfRule type="expression" dxfId="473" priority="116">
      <formula>AND($J$12&gt;=$AU$41,$J$12&lt;=$AU$40)</formula>
    </cfRule>
  </conditionalFormatting>
  <conditionalFormatting sqref="J16">
    <cfRule type="expression" dxfId="472" priority="114">
      <formula>$J$12&lt;230</formula>
    </cfRule>
    <cfRule type="expression" dxfId="471" priority="115">
      <formula>$J$12&gt;295</formula>
    </cfRule>
  </conditionalFormatting>
  <conditionalFormatting sqref="J16:K16">
    <cfRule type="expression" dxfId="470" priority="113">
      <formula>AND($J$12&gt;=$AU$41,$J$12&lt;=$AU$40)</formula>
    </cfRule>
  </conditionalFormatting>
  <conditionalFormatting sqref="J15">
    <cfRule type="expression" dxfId="469" priority="111">
      <formula>$J$12&lt;230</formula>
    </cfRule>
    <cfRule type="expression" dxfId="468" priority="112">
      <formula>$J$12&gt;295</formula>
    </cfRule>
  </conditionalFormatting>
  <conditionalFormatting sqref="J15:K15">
    <cfRule type="expression" dxfId="467" priority="110">
      <formula>AND($J$12&gt;=$AU$41,$J$12&lt;=$AU$40)</formula>
    </cfRule>
  </conditionalFormatting>
  <conditionalFormatting sqref="J17">
    <cfRule type="expression" dxfId="466" priority="108">
      <formula>$J$12&lt;230</formula>
    </cfRule>
    <cfRule type="expression" dxfId="465" priority="109">
      <formula>$J$12&gt;295</formula>
    </cfRule>
  </conditionalFormatting>
  <conditionalFormatting sqref="J17:K17">
    <cfRule type="expression" dxfId="464" priority="107">
      <formula>AND($J$12&gt;=$AU$41,$J$12&lt;=$AU$40)</formula>
    </cfRule>
  </conditionalFormatting>
  <conditionalFormatting sqref="L14">
    <cfRule type="expression" dxfId="463" priority="105">
      <formula>$L$12&lt;337</formula>
    </cfRule>
    <cfRule type="expression" dxfId="462" priority="106">
      <formula>$L$12&gt;399</formula>
    </cfRule>
  </conditionalFormatting>
  <conditionalFormatting sqref="L14:M14">
    <cfRule type="expression" dxfId="461" priority="104">
      <formula>AND($L$12&gt;=$AU$47,$L$12&lt;=$AU$46)</formula>
    </cfRule>
  </conditionalFormatting>
  <conditionalFormatting sqref="L16">
    <cfRule type="expression" dxfId="460" priority="102">
      <formula>$L$12&lt;337</formula>
    </cfRule>
    <cfRule type="expression" dxfId="459" priority="103">
      <formula>$L$12&gt;399</formula>
    </cfRule>
  </conditionalFormatting>
  <conditionalFormatting sqref="L16:M16">
    <cfRule type="expression" dxfId="458" priority="101">
      <formula>AND($L$12&gt;=$AU$47,$L$12&lt;=$AU$46)</formula>
    </cfRule>
  </conditionalFormatting>
  <conditionalFormatting sqref="L15">
    <cfRule type="expression" dxfId="457" priority="99">
      <formula>$L$12&lt;337</formula>
    </cfRule>
    <cfRule type="expression" dxfId="456" priority="100">
      <formula>$L$12&gt;399</formula>
    </cfRule>
  </conditionalFormatting>
  <conditionalFormatting sqref="L15:M15">
    <cfRule type="expression" dxfId="455" priority="98">
      <formula>AND($L$12&gt;=$AU$47,$L$12&lt;=$AU$46)</formula>
    </cfRule>
  </conditionalFormatting>
  <conditionalFormatting sqref="L17">
    <cfRule type="expression" dxfId="454" priority="96">
      <formula>$L$12&lt;337</formula>
    </cfRule>
    <cfRule type="expression" dxfId="453" priority="97">
      <formula>$L$12&gt;399</formula>
    </cfRule>
  </conditionalFormatting>
  <conditionalFormatting sqref="L17:M17">
    <cfRule type="expression" dxfId="452" priority="95">
      <formula>AND($L$12&gt;=$AU$47,$L$12&lt;=$AU$46)</formula>
    </cfRule>
  </conditionalFormatting>
  <conditionalFormatting sqref="N13">
    <cfRule type="expression" dxfId="451" priority="93">
      <formula>$N$12&lt;152</formula>
    </cfRule>
    <cfRule type="expression" dxfId="450" priority="94">
      <formula>$N$12&gt;183</formula>
    </cfRule>
  </conditionalFormatting>
  <conditionalFormatting sqref="N13:O13">
    <cfRule type="expression" dxfId="449" priority="92">
      <formula>AND($N$12&gt;=$AU$51,$N$12&lt;=$AU$50)</formula>
    </cfRule>
  </conditionalFormatting>
  <conditionalFormatting sqref="N14">
    <cfRule type="expression" dxfId="448" priority="90">
      <formula>$N$12&lt;152</formula>
    </cfRule>
    <cfRule type="expression" dxfId="447" priority="91">
      <formula>$N$12&gt;183</formula>
    </cfRule>
  </conditionalFormatting>
  <conditionalFormatting sqref="N14:O14">
    <cfRule type="expression" dxfId="446" priority="89">
      <formula>AND($N$12&gt;=$AU$51,$N$12&lt;=$AU$50)</formula>
    </cfRule>
  </conditionalFormatting>
  <conditionalFormatting sqref="N16">
    <cfRule type="expression" dxfId="445" priority="87">
      <formula>$N$12&lt;152</formula>
    </cfRule>
    <cfRule type="expression" dxfId="444" priority="88">
      <formula>$N$12&gt;183</formula>
    </cfRule>
  </conditionalFormatting>
  <conditionalFormatting sqref="N16:O16">
    <cfRule type="expression" dxfId="443" priority="86">
      <formula>AND($N$12&gt;=$AU$51,$N$12&lt;=$AU$50)</formula>
    </cfRule>
  </conditionalFormatting>
  <conditionalFormatting sqref="N15">
    <cfRule type="expression" dxfId="442" priority="84">
      <formula>$N$12&lt;152</formula>
    </cfRule>
    <cfRule type="expression" dxfId="441" priority="85">
      <formula>$N$12&gt;183</formula>
    </cfRule>
  </conditionalFormatting>
  <conditionalFormatting sqref="N15:O15">
    <cfRule type="expression" dxfId="440" priority="83">
      <formula>AND($N$12&gt;=$AU$51,$N$12&lt;=$AU$50)</formula>
    </cfRule>
  </conditionalFormatting>
  <conditionalFormatting sqref="N17">
    <cfRule type="expression" dxfId="439" priority="81">
      <formula>$N$12&lt;152</formula>
    </cfRule>
    <cfRule type="expression" dxfId="438" priority="82">
      <formula>$N$12&gt;183</formula>
    </cfRule>
  </conditionalFormatting>
  <conditionalFormatting sqref="N17:O17">
    <cfRule type="expression" dxfId="437" priority="80">
      <formula>AND($N$12&gt;=$AU$51,$N$12&lt;=$AU$50)</formula>
    </cfRule>
  </conditionalFormatting>
  <conditionalFormatting sqref="P12:Q12">
    <cfRule type="expression" dxfId="436" priority="79">
      <formula>AND($P$12&gt;=$AU$55,$P$12&lt;=$AU$54)</formula>
    </cfRule>
  </conditionalFormatting>
  <conditionalFormatting sqref="P13">
    <cfRule type="expression" dxfId="435" priority="77">
      <formula>$P$12&lt;348</formula>
    </cfRule>
    <cfRule type="expression" dxfId="434" priority="78">
      <formula>$P$12&gt;412</formula>
    </cfRule>
  </conditionalFormatting>
  <conditionalFormatting sqref="P13:Q13">
    <cfRule type="expression" dxfId="433" priority="76">
      <formula>AND($P$12&gt;=$AU$55,$P$12&lt;=$AU$54)</formula>
    </cfRule>
  </conditionalFormatting>
  <conditionalFormatting sqref="P14">
    <cfRule type="expression" dxfId="432" priority="74">
      <formula>$P$12&lt;348</formula>
    </cfRule>
    <cfRule type="expression" dxfId="431" priority="75">
      <formula>$P$12&gt;412</formula>
    </cfRule>
  </conditionalFormatting>
  <conditionalFormatting sqref="P14:Q14">
    <cfRule type="expression" dxfId="430" priority="73">
      <formula>AND($P$12&gt;=$AU$55,$P$12&lt;=$AU$54)</formula>
    </cfRule>
  </conditionalFormatting>
  <conditionalFormatting sqref="P16">
    <cfRule type="expression" dxfId="429" priority="71">
      <formula>$P$12&lt;348</formula>
    </cfRule>
    <cfRule type="expression" dxfId="428" priority="72">
      <formula>$P$12&gt;412</formula>
    </cfRule>
  </conditionalFormatting>
  <conditionalFormatting sqref="P16:Q16">
    <cfRule type="expression" dxfId="427" priority="70">
      <formula>AND($P$12&gt;=$AU$55,$P$12&lt;=$AU$54)</formula>
    </cfRule>
  </conditionalFormatting>
  <conditionalFormatting sqref="P15">
    <cfRule type="expression" dxfId="426" priority="68">
      <formula>$P$12&lt;348</formula>
    </cfRule>
    <cfRule type="expression" dxfId="425" priority="69">
      <formula>$P$12&gt;412</formula>
    </cfRule>
  </conditionalFormatting>
  <conditionalFormatting sqref="P15:Q15">
    <cfRule type="expression" dxfId="424" priority="67">
      <formula>AND($P$12&gt;=$AU$55,$P$12&lt;=$AU$54)</formula>
    </cfRule>
  </conditionalFormatting>
  <conditionalFormatting sqref="P17">
    <cfRule type="expression" dxfId="423" priority="65">
      <formula>$P$12&lt;348</formula>
    </cfRule>
    <cfRule type="expression" dxfId="422" priority="66">
      <formula>$P$12&gt;412</formula>
    </cfRule>
  </conditionalFormatting>
  <conditionalFormatting sqref="P17:Q17">
    <cfRule type="expression" dxfId="421" priority="64">
      <formula>AND($P$12&gt;=$AU$55,$P$12&lt;=$AU$54)</formula>
    </cfRule>
  </conditionalFormatting>
  <conditionalFormatting sqref="R12:S12">
    <cfRule type="expression" dxfId="420" priority="63">
      <formula>AND($R$12&lt;=$AU$58,$R$12&gt;=$AU$59)</formula>
    </cfRule>
  </conditionalFormatting>
  <conditionalFormatting sqref="R13">
    <cfRule type="expression" dxfId="419" priority="61">
      <formula>$R$12&lt;158</formula>
    </cfRule>
    <cfRule type="expression" dxfId="418" priority="62">
      <formula>$R$12&gt;191</formula>
    </cfRule>
  </conditionalFormatting>
  <conditionalFormatting sqref="R13:S13">
    <cfRule type="expression" dxfId="417" priority="60">
      <formula>AND($R$12&lt;=$AU$58,$R$12&gt;=$AU$59)</formula>
    </cfRule>
  </conditionalFormatting>
  <conditionalFormatting sqref="R14">
    <cfRule type="expression" dxfId="416" priority="58">
      <formula>$R$12&lt;158</formula>
    </cfRule>
    <cfRule type="expression" dxfId="415" priority="59">
      <formula>$R$12&gt;191</formula>
    </cfRule>
  </conditionalFormatting>
  <conditionalFormatting sqref="R14:S14">
    <cfRule type="expression" dxfId="414" priority="57">
      <formula>AND($R$12&lt;=$AU$58,$R$12&gt;=$AU$59)</formula>
    </cfRule>
  </conditionalFormatting>
  <conditionalFormatting sqref="R16">
    <cfRule type="expression" dxfId="413" priority="55">
      <formula>$R$12&lt;158</formula>
    </cfRule>
    <cfRule type="expression" dxfId="412" priority="56">
      <formula>$R$12&gt;191</formula>
    </cfRule>
  </conditionalFormatting>
  <conditionalFormatting sqref="R16:S16">
    <cfRule type="expression" dxfId="411" priority="54">
      <formula>AND($R$12&lt;=$AU$58,$R$12&gt;=$AU$59)</formula>
    </cfRule>
  </conditionalFormatting>
  <conditionalFormatting sqref="R15">
    <cfRule type="expression" dxfId="410" priority="52">
      <formula>$R$12&lt;158</formula>
    </cfRule>
    <cfRule type="expression" dxfId="409" priority="53">
      <formula>$R$12&gt;191</formula>
    </cfRule>
  </conditionalFormatting>
  <conditionalFormatting sqref="R15:S15">
    <cfRule type="expression" dxfId="408" priority="51">
      <formula>AND($R$12&lt;=$AU$58,$R$12&gt;=$AU$59)</formula>
    </cfRule>
  </conditionalFormatting>
  <conditionalFormatting sqref="R17">
    <cfRule type="expression" dxfId="407" priority="49">
      <formula>$R$12&lt;158</formula>
    </cfRule>
    <cfRule type="expression" dxfId="406" priority="50">
      <formula>$R$12&gt;191</formula>
    </cfRule>
  </conditionalFormatting>
  <conditionalFormatting sqref="R17:S17">
    <cfRule type="expression" dxfId="405" priority="48">
      <formula>AND($R$12&lt;=$AU$58,$R$12&gt;=$AU$59)</formula>
    </cfRule>
  </conditionalFormatting>
  <conditionalFormatting sqref="T12:U12">
    <cfRule type="expression" dxfId="404" priority="47">
      <formula>AND($T$12&gt;=$AU$63,$T$12&lt;=$AU$62)</formula>
    </cfRule>
  </conditionalFormatting>
  <conditionalFormatting sqref="T13">
    <cfRule type="expression" dxfId="403" priority="45">
      <formula>$T$12&lt;339</formula>
    </cfRule>
    <cfRule type="expression" dxfId="402" priority="46">
      <formula>$T$12&gt;430</formula>
    </cfRule>
  </conditionalFormatting>
  <conditionalFormatting sqref="T13:U13">
    <cfRule type="expression" dxfId="401" priority="44">
      <formula>AND($T$12&gt;=$AU$63,$T$12&lt;=$AU$62)</formula>
    </cfRule>
  </conditionalFormatting>
  <conditionalFormatting sqref="T14">
    <cfRule type="expression" dxfId="400" priority="42">
      <formula>$T$12&lt;339</formula>
    </cfRule>
    <cfRule type="expression" dxfId="399" priority="43">
      <formula>$T$12&gt;430</formula>
    </cfRule>
  </conditionalFormatting>
  <conditionalFormatting sqref="T14:U14">
    <cfRule type="expression" dxfId="398" priority="41">
      <formula>AND($T$12&gt;=$AU$63,$T$12&lt;=$AU$62)</formula>
    </cfRule>
  </conditionalFormatting>
  <conditionalFormatting sqref="T16">
    <cfRule type="expression" dxfId="397" priority="39">
      <formula>$T$12&lt;339</formula>
    </cfRule>
    <cfRule type="expression" dxfId="396" priority="40">
      <formula>$T$12&gt;430</formula>
    </cfRule>
  </conditionalFormatting>
  <conditionalFormatting sqref="T16:U16">
    <cfRule type="expression" dxfId="395" priority="38">
      <formula>AND($T$12&gt;=$AU$63,$T$12&lt;=$AU$62)</formula>
    </cfRule>
  </conditionalFormatting>
  <conditionalFormatting sqref="T15">
    <cfRule type="expression" dxfId="394" priority="36">
      <formula>$T$12&lt;339</formula>
    </cfRule>
    <cfRule type="expression" dxfId="393" priority="37">
      <formula>$T$12&gt;430</formula>
    </cfRule>
  </conditionalFormatting>
  <conditionalFormatting sqref="T15:U15">
    <cfRule type="expression" dxfId="392" priority="35">
      <formula>AND($T$12&gt;=$AU$63,$T$12&lt;=$AU$62)</formula>
    </cfRule>
  </conditionalFormatting>
  <conditionalFormatting sqref="T17">
    <cfRule type="expression" dxfId="391" priority="33">
      <formula>$T$12&lt;339</formula>
    </cfRule>
    <cfRule type="expression" dxfId="390" priority="34">
      <formula>$T$12&gt;430</formula>
    </cfRule>
  </conditionalFormatting>
  <conditionalFormatting sqref="T17:U17">
    <cfRule type="expression" dxfId="389" priority="32">
      <formula>AND($T$12&gt;=$AU$63,$T$12&lt;=$AU$62)</formula>
    </cfRule>
  </conditionalFormatting>
  <conditionalFormatting sqref="V12:W12">
    <cfRule type="expression" dxfId="388" priority="31">
      <formula>AND($V$12&gt;=2,$V$12&lt;=5)</formula>
    </cfRule>
  </conditionalFormatting>
  <conditionalFormatting sqref="V13">
    <cfRule type="cellIs" dxfId="387" priority="29" operator="lessThan">
      <formula>2</formula>
    </cfRule>
    <cfRule type="cellIs" dxfId="386" priority="30" operator="greaterThan">
      <formula>5</formula>
    </cfRule>
  </conditionalFormatting>
  <conditionalFormatting sqref="V13:W13">
    <cfRule type="expression" dxfId="385" priority="28">
      <formula>AND($V$12&gt;=2,$V$12&lt;=5)</formula>
    </cfRule>
  </conditionalFormatting>
  <conditionalFormatting sqref="V14">
    <cfRule type="cellIs" dxfId="384" priority="26" operator="lessThan">
      <formula>2</formula>
    </cfRule>
    <cfRule type="cellIs" dxfId="383" priority="27" operator="greaterThan">
      <formula>5</formula>
    </cfRule>
  </conditionalFormatting>
  <conditionalFormatting sqref="V14:W14">
    <cfRule type="expression" dxfId="382" priority="25">
      <formula>AND($V$12&gt;=2,$V$12&lt;=5)</formula>
    </cfRule>
  </conditionalFormatting>
  <conditionalFormatting sqref="V16">
    <cfRule type="cellIs" dxfId="381" priority="23" operator="lessThan">
      <formula>2</formula>
    </cfRule>
    <cfRule type="cellIs" dxfId="380" priority="24" operator="greaterThan">
      <formula>5</formula>
    </cfRule>
  </conditionalFormatting>
  <conditionalFormatting sqref="V16:W16">
    <cfRule type="expression" dxfId="379" priority="22">
      <formula>AND($V$12&gt;=2,$V$12&lt;=5)</formula>
    </cfRule>
  </conditionalFormatting>
  <conditionalFormatting sqref="V15">
    <cfRule type="cellIs" dxfId="378" priority="20" operator="lessThan">
      <formula>2</formula>
    </cfRule>
    <cfRule type="cellIs" dxfId="377" priority="21" operator="greaterThan">
      <formula>5</formula>
    </cfRule>
  </conditionalFormatting>
  <conditionalFormatting sqref="V15:W15">
    <cfRule type="expression" dxfId="376" priority="19">
      <formula>AND($V$12&gt;=2,$V$12&lt;=5)</formula>
    </cfRule>
  </conditionalFormatting>
  <conditionalFormatting sqref="V17">
    <cfRule type="cellIs" dxfId="375" priority="17" operator="lessThan">
      <formula>2</formula>
    </cfRule>
    <cfRule type="cellIs" dxfId="374" priority="18" operator="greaterThan">
      <formula>5</formula>
    </cfRule>
  </conditionalFormatting>
  <conditionalFormatting sqref="V17:W17">
    <cfRule type="expression" dxfId="373" priority="16">
      <formula>AND($V$12&gt;=2,$V$12&lt;=5)</formula>
    </cfRule>
  </conditionalFormatting>
  <conditionalFormatting sqref="V6:X6">
    <cfRule type="expression" dxfId="372" priority="14">
      <formula>ISNUMBER(SEARCH("Caster",$H$6))=TRUE</formula>
    </cfRule>
  </conditionalFormatting>
  <conditionalFormatting sqref="Y6:AA6">
    <cfRule type="expression" dxfId="371" priority="13">
      <formula>ISNUMBER(SEARCH("Freelancer",$H$6))=FALSE</formula>
    </cfRule>
  </conditionalFormatting>
  <conditionalFormatting sqref="H27">
    <cfRule type="expression" dxfId="370" priority="9">
      <formula>ISNUMBER(SEARCH("Venus",$H$4))=TRUE</formula>
    </cfRule>
    <cfRule type="expression" dxfId="369" priority="10">
      <formula>ISNUMBER(SEARCH("Mars",$H$4))=TRUE</formula>
    </cfRule>
    <cfRule type="expression" dxfId="368" priority="11">
      <formula>ISNUMBER(SEARCH("Mercury",$H$4))=TRUE</formula>
    </cfRule>
    <cfRule type="expression" dxfId="367" priority="12">
      <formula>ISNUMBER(SEARCH("Jupiter",$H$4))=TRUE</formula>
    </cfRule>
  </conditionalFormatting>
  <conditionalFormatting sqref="J25">
    <cfRule type="expression" dxfId="366" priority="5">
      <formula>ISNUMBER(SEARCH("Venus",$H$4))=TRUE</formula>
    </cfRule>
    <cfRule type="expression" dxfId="365" priority="6">
      <formula>ISNUMBER(SEARCH("Mars",$H$4))=TRUE</formula>
    </cfRule>
    <cfRule type="expression" dxfId="364" priority="7">
      <formula>ISNUMBER(SEARCH("Mercury",$H$4))=TRUE</formula>
    </cfRule>
    <cfRule type="expression" dxfId="363" priority="8">
      <formula>ISNUMBER(SEARCH("Jupiter",$H$4))=TRUE</formula>
    </cfRule>
  </conditionalFormatting>
  <conditionalFormatting sqref="J27">
    <cfRule type="expression" dxfId="362" priority="1">
      <formula>ISNUMBER(SEARCH("Venus",$H$4))=TRUE</formula>
    </cfRule>
    <cfRule type="expression" dxfId="361" priority="2">
      <formula>ISNUMBER(SEARCH("Mars",$H$4))=TRUE</formula>
    </cfRule>
    <cfRule type="expression" dxfId="360" priority="3">
      <formula>ISNUMBER(SEARCH("Mercury",$H$4))=TRUE</formula>
    </cfRule>
    <cfRule type="expression" dxfId="359" priority="4">
      <formula>ISNUMBER(SEARCH("Jupiter",$H$4))=TRUE</formula>
    </cfRule>
  </conditionalFormatting>
  <dataValidations count="10">
    <dataValidation type="list" allowBlank="1" showInputMessage="1" sqref="M3:AA3">
      <formula1>INDIRECT($H$3)</formula1>
    </dataValidation>
    <dataValidation type="list" allowBlank="1" showInputMessage="1" showErrorMessage="1" sqref="H3:L3">
      <formula1>Races</formula1>
    </dataValidation>
    <dataValidation type="list" allowBlank="1" showInputMessage="1" showErrorMessage="1" sqref="H8:AA8">
      <formula1>IF($H$6&lt;&gt;"Jack of Trades",INDIRECT(H7))</formula1>
    </dataValidation>
    <dataValidation type="list" allowBlank="1" showInputMessage="1" showErrorMessage="1" sqref="H7:AA7">
      <formula1>Roles</formula1>
    </dataValidation>
    <dataValidation type="list" allowBlank="1" showInputMessage="1" showErrorMessage="1" sqref="Y6:AA6">
      <formula1>IF($H$6="Freelancer",INDIRECT($H$6))</formula1>
    </dataValidation>
    <dataValidation type="list" allowBlank="1" showInputMessage="1" showErrorMessage="1" sqref="V6:X6">
      <formula1>IF($H$6&lt;&gt;"Caster",INDIRECT($H$6))</formula1>
    </dataValidation>
    <dataValidation type="list" allowBlank="1" showInputMessage="1" showErrorMessage="1" sqref="M6:U6">
      <formula1>INDIRECT($H$6)</formula1>
    </dataValidation>
    <dataValidation type="list" allowBlank="1" showInputMessage="1" showErrorMessage="1" sqref="H6:L6">
      <formula1>Builds</formula1>
    </dataValidation>
    <dataValidation type="list" allowBlank="1" showInputMessage="1" showErrorMessage="1" sqref="H5:AA5">
      <formula1>"Zenith Affinity,Dawn Affinity,Clear Affinity,Dusk Affinity,Nadir Affinity,Eclipse Affinity"</formula1>
    </dataValidation>
    <dataValidation type="list" allowBlank="1" showInputMessage="1" showErrorMessage="1" sqref="H4:AA4">
      <formula1>"Venus,Mars,Jupiter,Mercury"</formula1>
    </dataValidation>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X118"/>
  <sheetViews>
    <sheetView showGridLines="0" workbookViewId="0">
      <selection activeCell="B26" sqref="B26:G26"/>
    </sheetView>
  </sheetViews>
  <sheetFormatPr defaultColWidth="2.85546875" defaultRowHeight="15" x14ac:dyDescent="0.25"/>
  <sheetData>
    <row r="1" spans="2:50" ht="15" customHeight="1" x14ac:dyDescent="0.25"/>
    <row r="2" spans="2:50" ht="15" customHeight="1" x14ac:dyDescent="0.25">
      <c r="B2" s="63" t="s">
        <v>5</v>
      </c>
      <c r="C2" s="63"/>
      <c r="D2" s="63"/>
      <c r="E2" s="63"/>
      <c r="F2" s="63"/>
      <c r="H2" s="73" t="s">
        <v>332</v>
      </c>
      <c r="I2" s="74"/>
      <c r="J2" s="74"/>
      <c r="K2" s="74"/>
      <c r="L2" s="74"/>
      <c r="M2" s="74"/>
      <c r="N2" s="74"/>
      <c r="O2" s="74"/>
      <c r="P2" s="74"/>
      <c r="Q2" s="74"/>
      <c r="R2" s="74"/>
      <c r="S2" s="74"/>
      <c r="T2" s="74"/>
      <c r="U2" s="74"/>
      <c r="V2" s="74"/>
      <c r="W2" s="74"/>
      <c r="X2" s="74"/>
      <c r="Y2" s="74"/>
      <c r="Z2" s="74"/>
      <c r="AA2" s="75"/>
      <c r="AD2" s="21" t="s">
        <v>179</v>
      </c>
      <c r="AE2" s="70" t="s">
        <v>5</v>
      </c>
      <c r="AF2" s="71"/>
      <c r="AG2" s="71"/>
      <c r="AH2" s="72"/>
      <c r="AI2" s="77" t="s">
        <v>13</v>
      </c>
      <c r="AJ2" s="77"/>
      <c r="AK2" s="77" t="s">
        <v>14</v>
      </c>
      <c r="AL2" s="77"/>
      <c r="AM2" s="77" t="s">
        <v>15</v>
      </c>
      <c r="AN2" s="77"/>
      <c r="AO2" s="77" t="s">
        <v>16</v>
      </c>
      <c r="AP2" s="77"/>
      <c r="AQ2" s="77" t="s">
        <v>17</v>
      </c>
      <c r="AR2" s="77"/>
      <c r="AS2" s="77" t="s">
        <v>18</v>
      </c>
      <c r="AT2" s="77"/>
      <c r="AU2" s="77" t="s">
        <v>19</v>
      </c>
      <c r="AV2" s="77"/>
      <c r="AW2" s="77" t="s">
        <v>20</v>
      </c>
      <c r="AX2" s="77"/>
    </row>
    <row r="3" spans="2:50" ht="15" customHeight="1" x14ac:dyDescent="0.25">
      <c r="B3" s="63" t="s">
        <v>143</v>
      </c>
      <c r="C3" s="63"/>
      <c r="D3" s="63"/>
      <c r="E3" s="63"/>
      <c r="F3" s="63"/>
      <c r="H3" s="66" t="s">
        <v>146</v>
      </c>
      <c r="I3" s="67"/>
      <c r="J3" s="67"/>
      <c r="K3" s="67"/>
      <c r="L3" s="68"/>
      <c r="M3" s="69" t="s">
        <v>146</v>
      </c>
      <c r="N3" s="69"/>
      <c r="O3" s="69"/>
      <c r="P3" s="69"/>
      <c r="Q3" s="69"/>
      <c r="R3" s="69"/>
      <c r="S3" s="69"/>
      <c r="T3" s="69"/>
      <c r="U3" s="69"/>
      <c r="V3" s="69"/>
      <c r="W3" s="69"/>
      <c r="X3" s="69"/>
      <c r="Y3" s="69"/>
      <c r="Z3" s="69"/>
      <c r="AA3" s="69"/>
      <c r="AD3" s="22">
        <v>1</v>
      </c>
      <c r="AE3" s="104" t="s">
        <v>182</v>
      </c>
      <c r="AF3" s="105"/>
      <c r="AG3" s="105"/>
      <c r="AH3" s="106"/>
      <c r="AI3" s="104">
        <v>10</v>
      </c>
      <c r="AJ3" s="106"/>
      <c r="AK3" s="104">
        <v>3</v>
      </c>
      <c r="AL3" s="106"/>
      <c r="AM3" s="104"/>
      <c r="AN3" s="106"/>
      <c r="AO3" s="104">
        <v>3</v>
      </c>
      <c r="AP3" s="106"/>
      <c r="AQ3" s="104"/>
      <c r="AR3" s="106"/>
      <c r="AS3" s="104">
        <v>3</v>
      </c>
      <c r="AT3" s="106"/>
      <c r="AU3" s="104"/>
      <c r="AV3" s="106"/>
      <c r="AW3" s="104"/>
      <c r="AX3" s="106"/>
    </row>
    <row r="4" spans="2:50" ht="15" customHeight="1" x14ac:dyDescent="0.25">
      <c r="B4" s="63" t="s">
        <v>6</v>
      </c>
      <c r="C4" s="63"/>
      <c r="D4" s="63"/>
      <c r="E4" s="63"/>
      <c r="F4" s="63"/>
      <c r="H4" s="46" t="s">
        <v>67</v>
      </c>
      <c r="I4" s="46"/>
      <c r="J4" s="46"/>
      <c r="K4" s="46"/>
      <c r="L4" s="46"/>
      <c r="M4" s="46"/>
      <c r="N4" s="46"/>
      <c r="O4" s="46"/>
      <c r="P4" s="46"/>
      <c r="Q4" s="46"/>
      <c r="R4" s="46"/>
      <c r="S4" s="46"/>
      <c r="T4" s="46"/>
      <c r="U4" s="46"/>
      <c r="V4" s="46"/>
      <c r="W4" s="46"/>
      <c r="X4" s="46"/>
      <c r="Y4" s="46"/>
      <c r="Z4" s="46"/>
      <c r="AA4" s="46"/>
      <c r="AD4" s="22">
        <v>2</v>
      </c>
      <c r="AE4" s="107" t="s">
        <v>183</v>
      </c>
      <c r="AF4" s="108"/>
      <c r="AG4" s="108"/>
      <c r="AH4" s="109"/>
      <c r="AI4" s="107">
        <v>8</v>
      </c>
      <c r="AJ4" s="109"/>
      <c r="AK4" s="107">
        <v>3</v>
      </c>
      <c r="AL4" s="109"/>
      <c r="AM4" s="107">
        <v>2</v>
      </c>
      <c r="AN4" s="109"/>
      <c r="AO4" s="107"/>
      <c r="AP4" s="109"/>
      <c r="AQ4" s="107">
        <v>4</v>
      </c>
      <c r="AR4" s="109"/>
      <c r="AS4" s="107"/>
      <c r="AT4" s="109"/>
      <c r="AU4" s="107">
        <v>3</v>
      </c>
      <c r="AV4" s="109"/>
      <c r="AW4" s="107"/>
      <c r="AX4" s="109"/>
    </row>
    <row r="5" spans="2:50" ht="15" customHeight="1" x14ac:dyDescent="0.25">
      <c r="B5" s="63" t="s">
        <v>7</v>
      </c>
      <c r="C5" s="63"/>
      <c r="D5" s="63"/>
      <c r="E5" s="63"/>
      <c r="F5" s="63"/>
      <c r="H5" s="46" t="s">
        <v>68</v>
      </c>
      <c r="I5" s="46"/>
      <c r="J5" s="46"/>
      <c r="K5" s="46"/>
      <c r="L5" s="46"/>
      <c r="M5" s="46"/>
      <c r="N5" s="46"/>
      <c r="O5" s="46"/>
      <c r="P5" s="46"/>
      <c r="Q5" s="46"/>
      <c r="R5" s="46"/>
      <c r="S5" s="46"/>
      <c r="T5" s="46"/>
      <c r="U5" s="46"/>
      <c r="V5" s="46"/>
      <c r="W5" s="46"/>
      <c r="X5" s="46"/>
      <c r="Y5" s="46"/>
      <c r="Z5" s="46"/>
      <c r="AA5" s="46"/>
      <c r="AD5" s="22">
        <v>3</v>
      </c>
      <c r="AE5" s="104" t="s">
        <v>184</v>
      </c>
      <c r="AF5" s="105"/>
      <c r="AG5" s="105"/>
      <c r="AH5" s="106"/>
      <c r="AI5" s="104">
        <v>8</v>
      </c>
      <c r="AJ5" s="106"/>
      <c r="AK5" s="104">
        <v>6</v>
      </c>
      <c r="AL5" s="106"/>
      <c r="AM5" s="104"/>
      <c r="AN5" s="106"/>
      <c r="AO5" s="104"/>
      <c r="AP5" s="106"/>
      <c r="AQ5" s="104"/>
      <c r="AR5" s="106"/>
      <c r="AS5" s="104"/>
      <c r="AT5" s="106"/>
      <c r="AU5" s="104">
        <v>2</v>
      </c>
      <c r="AV5" s="106"/>
      <c r="AW5" s="104">
        <v>1</v>
      </c>
      <c r="AX5" s="106"/>
    </row>
    <row r="6" spans="2:50" ht="15" customHeight="1" x14ac:dyDescent="0.25">
      <c r="B6" s="63" t="s">
        <v>8</v>
      </c>
      <c r="C6" s="63"/>
      <c r="D6" s="63"/>
      <c r="E6" s="63"/>
      <c r="F6" s="63"/>
      <c r="H6" s="50" t="s">
        <v>139</v>
      </c>
      <c r="I6" s="50"/>
      <c r="J6" s="50"/>
      <c r="K6" s="50"/>
      <c r="L6" s="50"/>
      <c r="M6" s="46" t="s">
        <v>88</v>
      </c>
      <c r="N6" s="46"/>
      <c r="O6" s="46"/>
      <c r="P6" s="46" t="s">
        <v>89</v>
      </c>
      <c r="Q6" s="46"/>
      <c r="R6" s="46"/>
      <c r="S6" s="46" t="s">
        <v>99</v>
      </c>
      <c r="T6" s="46"/>
      <c r="U6" s="46"/>
      <c r="V6" s="46"/>
      <c r="W6" s="46"/>
      <c r="X6" s="46"/>
      <c r="Y6" s="46"/>
      <c r="Z6" s="46"/>
      <c r="AA6" s="46"/>
      <c r="AD6" s="22">
        <v>4</v>
      </c>
      <c r="AE6" s="107" t="s">
        <v>185</v>
      </c>
      <c r="AF6" s="108"/>
      <c r="AG6" s="108"/>
      <c r="AH6" s="109"/>
      <c r="AI6" s="107">
        <v>9</v>
      </c>
      <c r="AJ6" s="109"/>
      <c r="AK6" s="107"/>
      <c r="AL6" s="109"/>
      <c r="AM6" s="107">
        <v>2</v>
      </c>
      <c r="AN6" s="109"/>
      <c r="AO6" s="107"/>
      <c r="AP6" s="109"/>
      <c r="AQ6" s="107">
        <v>2</v>
      </c>
      <c r="AR6" s="109"/>
      <c r="AS6" s="107"/>
      <c r="AT6" s="109"/>
      <c r="AU6" s="107">
        <v>5</v>
      </c>
      <c r="AV6" s="109"/>
      <c r="AW6" s="107"/>
      <c r="AX6" s="109"/>
    </row>
    <row r="7" spans="2:50" ht="15" customHeight="1" x14ac:dyDescent="0.25">
      <c r="B7" s="63" t="s">
        <v>131</v>
      </c>
      <c r="C7" s="63"/>
      <c r="D7" s="63"/>
      <c r="E7" s="63"/>
      <c r="F7" s="63"/>
      <c r="H7" s="46" t="s">
        <v>1</v>
      </c>
      <c r="I7" s="46"/>
      <c r="J7" s="46"/>
      <c r="K7" s="46"/>
      <c r="L7" s="46"/>
      <c r="M7" s="46"/>
      <c r="N7" s="46"/>
      <c r="O7" s="46"/>
      <c r="P7" s="46"/>
      <c r="Q7" s="46"/>
      <c r="R7" s="46"/>
      <c r="S7" s="46"/>
      <c r="T7" s="46"/>
      <c r="U7" s="46"/>
      <c r="V7" s="46"/>
      <c r="W7" s="46"/>
      <c r="X7" s="46"/>
      <c r="Y7" s="46"/>
      <c r="Z7" s="46"/>
      <c r="AA7" s="46"/>
      <c r="AD7" s="22">
        <v>5</v>
      </c>
      <c r="AE7" s="104" t="s">
        <v>186</v>
      </c>
      <c r="AF7" s="105"/>
      <c r="AG7" s="105"/>
      <c r="AH7" s="106"/>
      <c r="AI7" s="104">
        <v>11</v>
      </c>
      <c r="AJ7" s="106"/>
      <c r="AK7" s="104"/>
      <c r="AL7" s="106"/>
      <c r="AM7" s="104"/>
      <c r="AN7" s="106"/>
      <c r="AO7" s="104"/>
      <c r="AP7" s="106"/>
      <c r="AQ7" s="104"/>
      <c r="AR7" s="106"/>
      <c r="AS7" s="104">
        <v>2</v>
      </c>
      <c r="AT7" s="106"/>
      <c r="AU7" s="104">
        <v>3</v>
      </c>
      <c r="AV7" s="106"/>
      <c r="AW7" s="104">
        <v>2</v>
      </c>
      <c r="AX7" s="106"/>
    </row>
    <row r="8" spans="2:50" ht="15" customHeight="1" x14ac:dyDescent="0.25">
      <c r="B8" s="63" t="s">
        <v>132</v>
      </c>
      <c r="C8" s="63"/>
      <c r="D8" s="63"/>
      <c r="E8" s="63"/>
      <c r="F8" s="63"/>
      <c r="H8" s="46" t="s">
        <v>2</v>
      </c>
      <c r="I8" s="46"/>
      <c r="J8" s="46"/>
      <c r="K8" s="46"/>
      <c r="L8" s="46"/>
      <c r="M8" s="46"/>
      <c r="N8" s="46"/>
      <c r="O8" s="46"/>
      <c r="P8" s="46"/>
      <c r="Q8" s="46"/>
      <c r="R8" s="46"/>
      <c r="S8" s="46"/>
      <c r="T8" s="46"/>
      <c r="U8" s="46"/>
      <c r="V8" s="46"/>
      <c r="W8" s="46"/>
      <c r="X8" s="46"/>
      <c r="Y8" s="46"/>
      <c r="Z8" s="46"/>
      <c r="AA8" s="46"/>
      <c r="AD8" s="22">
        <v>6</v>
      </c>
      <c r="AE8" s="107" t="s">
        <v>187</v>
      </c>
      <c r="AF8" s="108"/>
      <c r="AG8" s="108"/>
      <c r="AH8" s="109"/>
      <c r="AI8" s="107">
        <v>10</v>
      </c>
      <c r="AJ8" s="109"/>
      <c r="AK8" s="107">
        <v>3</v>
      </c>
      <c r="AL8" s="109"/>
      <c r="AM8" s="107"/>
      <c r="AN8" s="109"/>
      <c r="AO8" s="107">
        <v>3</v>
      </c>
      <c r="AP8" s="109"/>
      <c r="AQ8" s="107"/>
      <c r="AR8" s="109"/>
      <c r="AS8" s="107"/>
      <c r="AT8" s="109"/>
      <c r="AU8" s="107"/>
      <c r="AV8" s="109"/>
      <c r="AW8" s="107">
        <v>1</v>
      </c>
      <c r="AX8" s="109"/>
    </row>
    <row r="9" spans="2:50" ht="15" customHeight="1" x14ac:dyDescent="0.25">
      <c r="AD9" s="22">
        <v>7</v>
      </c>
      <c r="AE9" s="104" t="s">
        <v>188</v>
      </c>
      <c r="AF9" s="105"/>
      <c r="AG9" s="105"/>
      <c r="AH9" s="106"/>
      <c r="AI9" s="104">
        <v>12</v>
      </c>
      <c r="AJ9" s="106"/>
      <c r="AK9" s="104"/>
      <c r="AL9" s="106"/>
      <c r="AM9" s="104"/>
      <c r="AN9" s="106"/>
      <c r="AO9" s="104"/>
      <c r="AP9" s="106"/>
      <c r="AQ9" s="104"/>
      <c r="AR9" s="106"/>
      <c r="AS9" s="104">
        <v>3</v>
      </c>
      <c r="AT9" s="106"/>
      <c r="AU9" s="104">
        <v>2</v>
      </c>
      <c r="AV9" s="106"/>
      <c r="AW9" s="104"/>
      <c r="AX9" s="106"/>
    </row>
    <row r="10" spans="2:50" ht="15" customHeight="1" x14ac:dyDescent="0.25">
      <c r="F10" s="15"/>
      <c r="G10" s="16"/>
      <c r="H10" s="55" t="s">
        <v>123</v>
      </c>
      <c r="I10" s="55"/>
      <c r="J10" s="55"/>
      <c r="K10" s="55"/>
      <c r="L10" s="55"/>
      <c r="M10" s="55"/>
      <c r="N10" s="55"/>
      <c r="O10" s="55"/>
      <c r="P10" s="55"/>
      <c r="Q10" s="55"/>
      <c r="R10" s="55"/>
      <c r="S10" s="55"/>
      <c r="T10" s="55"/>
      <c r="U10" s="55"/>
      <c r="V10" s="55"/>
      <c r="W10" s="55"/>
      <c r="AD10" s="22">
        <v>8</v>
      </c>
      <c r="AE10" s="107" t="s">
        <v>189</v>
      </c>
      <c r="AF10" s="108"/>
      <c r="AG10" s="108"/>
      <c r="AH10" s="109"/>
      <c r="AI10" s="107">
        <v>13</v>
      </c>
      <c r="AJ10" s="109"/>
      <c r="AK10" s="107"/>
      <c r="AL10" s="109"/>
      <c r="AM10" s="107"/>
      <c r="AN10" s="109"/>
      <c r="AO10" s="107"/>
      <c r="AP10" s="109"/>
      <c r="AQ10" s="107">
        <v>3</v>
      </c>
      <c r="AR10" s="109"/>
      <c r="AS10" s="107">
        <v>2</v>
      </c>
      <c r="AT10" s="109"/>
      <c r="AU10" s="107"/>
      <c r="AV10" s="109"/>
      <c r="AW10" s="107"/>
      <c r="AX10" s="109"/>
    </row>
    <row r="11" spans="2:50" ht="15" customHeight="1" x14ac:dyDescent="0.25">
      <c r="F11" s="17"/>
      <c r="G11" s="17"/>
      <c r="H11" s="46" t="s">
        <v>13</v>
      </c>
      <c r="I11" s="46"/>
      <c r="J11" s="46" t="s">
        <v>14</v>
      </c>
      <c r="K11" s="46"/>
      <c r="L11" s="46" t="s">
        <v>15</v>
      </c>
      <c r="M11" s="46"/>
      <c r="N11" s="46" t="s">
        <v>16</v>
      </c>
      <c r="O11" s="46"/>
      <c r="P11" s="46" t="s">
        <v>17</v>
      </c>
      <c r="Q11" s="46"/>
      <c r="R11" s="46" t="s">
        <v>18</v>
      </c>
      <c r="S11" s="46"/>
      <c r="T11" s="46" t="s">
        <v>19</v>
      </c>
      <c r="U11" s="46"/>
      <c r="V11" s="46" t="s">
        <v>20</v>
      </c>
      <c r="W11" s="46"/>
      <c r="Z11" s="46" t="s">
        <v>133</v>
      </c>
      <c r="AA11" s="46"/>
      <c r="AD11" s="22">
        <v>9</v>
      </c>
      <c r="AE11" s="104" t="s">
        <v>190</v>
      </c>
      <c r="AF11" s="105"/>
      <c r="AG11" s="105"/>
      <c r="AH11" s="106"/>
      <c r="AI11" s="104">
        <v>8</v>
      </c>
      <c r="AJ11" s="106"/>
      <c r="AK11" s="104">
        <v>3</v>
      </c>
      <c r="AL11" s="106"/>
      <c r="AM11" s="104"/>
      <c r="AN11" s="106"/>
      <c r="AO11" s="104">
        <v>2</v>
      </c>
      <c r="AP11" s="106"/>
      <c r="AQ11" s="104">
        <v>4</v>
      </c>
      <c r="AR11" s="106"/>
      <c r="AS11" s="104"/>
      <c r="AT11" s="106"/>
      <c r="AU11" s="104"/>
      <c r="AV11" s="106"/>
      <c r="AW11" s="104">
        <v>1</v>
      </c>
      <c r="AX11" s="106"/>
    </row>
    <row r="12" spans="2:50" ht="15" customHeight="1" x14ac:dyDescent="0.25">
      <c r="E12" s="64" t="s">
        <v>21</v>
      </c>
      <c r="F12" s="64"/>
      <c r="G12" s="64"/>
      <c r="H12" s="61">
        <v>746</v>
      </c>
      <c r="I12" s="61"/>
      <c r="J12" s="61">
        <v>273</v>
      </c>
      <c r="K12" s="61"/>
      <c r="L12" s="61">
        <v>344</v>
      </c>
      <c r="M12" s="61"/>
      <c r="N12" s="61">
        <v>160</v>
      </c>
      <c r="O12" s="61"/>
      <c r="P12" s="61">
        <v>412</v>
      </c>
      <c r="Q12" s="61"/>
      <c r="R12" s="61">
        <v>177</v>
      </c>
      <c r="S12" s="61"/>
      <c r="T12" s="61">
        <v>405</v>
      </c>
      <c r="U12" s="61"/>
      <c r="V12" s="61">
        <f>IF(H7="Defender",2,IF(H7="Striker",3,IF(H7="Controller",4,IF(H7="Supporter",5,IF(H6="Caster",4,3)))))</f>
        <v>3</v>
      </c>
      <c r="W12" s="61"/>
      <c r="Z12" s="76">
        <v>1.1000000000000001</v>
      </c>
      <c r="AA12" s="76"/>
    </row>
    <row r="13" spans="2:50" ht="15" customHeight="1" x14ac:dyDescent="0.25">
      <c r="E13" s="65" t="s">
        <v>22</v>
      </c>
      <c r="F13" s="65"/>
      <c r="G13" s="65"/>
      <c r="H13" s="61">
        <f>ROUND(H12*0.807354,0)</f>
        <v>602</v>
      </c>
      <c r="I13" s="61"/>
      <c r="J13" s="61">
        <f>ROUND(J12*0.839789,0)</f>
        <v>229</v>
      </c>
      <c r="K13" s="61"/>
      <c r="L13" s="61">
        <f>ROUND(L12*0.805966,0)</f>
        <v>277</v>
      </c>
      <c r="M13" s="61"/>
      <c r="N13" s="61">
        <f>ROUND(N12*0.803431,0)</f>
        <v>129</v>
      </c>
      <c r="O13" s="61"/>
      <c r="P13" s="61">
        <f>ROUND(P12*0.805966,0)</f>
        <v>332</v>
      </c>
      <c r="Q13" s="61"/>
      <c r="R13" s="61">
        <f>ROUND(R12*0.803431,0)</f>
        <v>142</v>
      </c>
      <c r="S13" s="61"/>
      <c r="T13" s="61">
        <f>ROUND(T12*0.8041,0)</f>
        <v>326</v>
      </c>
      <c r="U13" s="61"/>
      <c r="V13" s="61">
        <f>V12</f>
        <v>3</v>
      </c>
      <c r="W13" s="61"/>
      <c r="AE13" s="46" t="s">
        <v>178</v>
      </c>
      <c r="AF13" s="46"/>
      <c r="AG13" s="46"/>
      <c r="AH13" s="46"/>
      <c r="AI13" s="46">
        <f>SUM(AI3:AJ11)</f>
        <v>89</v>
      </c>
      <c r="AJ13" s="46"/>
      <c r="AK13" s="46">
        <f>SUM(AK3:AL11)</f>
        <v>18</v>
      </c>
      <c r="AL13" s="46"/>
      <c r="AM13" s="46">
        <f>SUM(AM3:AN11)</f>
        <v>4</v>
      </c>
      <c r="AN13" s="46"/>
      <c r="AO13" s="46">
        <f>SUM(AO3:AP11)</f>
        <v>8</v>
      </c>
      <c r="AP13" s="46"/>
      <c r="AQ13" s="46">
        <f>SUM(AQ3:AR11)</f>
        <v>13</v>
      </c>
      <c r="AR13" s="46"/>
      <c r="AS13" s="46">
        <f>SUM(AS3:AT11)</f>
        <v>10</v>
      </c>
      <c r="AT13" s="46"/>
      <c r="AU13" s="46">
        <f>SUM(AU3:AV11)</f>
        <v>15</v>
      </c>
      <c r="AV13" s="46"/>
      <c r="AW13" s="46">
        <f>SUM(AW3:AX11)</f>
        <v>5</v>
      </c>
      <c r="AX13" s="46"/>
    </row>
    <row r="14" spans="2:50" ht="15" customHeight="1" x14ac:dyDescent="0.25">
      <c r="E14" s="64" t="s">
        <v>23</v>
      </c>
      <c r="F14" s="64"/>
      <c r="G14" s="64"/>
      <c r="H14" s="61">
        <f>ROUND(H12*0.615028,0)</f>
        <v>459</v>
      </c>
      <c r="I14" s="61"/>
      <c r="J14" s="61">
        <f>ROUND(J12*0.679546,0)</f>
        <v>186</v>
      </c>
      <c r="K14" s="61"/>
      <c r="L14" s="61">
        <f>ROUND(L12*0.611985,0)</f>
        <v>211</v>
      </c>
      <c r="M14" s="61"/>
      <c r="N14" s="61">
        <f>ROUND(N12*0.613709,0)</f>
        <v>98</v>
      </c>
      <c r="O14" s="61"/>
      <c r="P14" s="61">
        <f>ROUND(P12*0.611985,0)</f>
        <v>252</v>
      </c>
      <c r="Q14" s="61"/>
      <c r="R14" s="61">
        <f>ROUND(R12*0.613709,0)</f>
        <v>109</v>
      </c>
      <c r="S14" s="61"/>
      <c r="T14" s="61">
        <f>ROUND(T12*0.607841,0)</f>
        <v>246</v>
      </c>
      <c r="U14" s="61"/>
      <c r="V14" s="61">
        <f>V12</f>
        <v>3</v>
      </c>
      <c r="W14" s="61"/>
    </row>
    <row r="15" spans="2:50" ht="15" customHeight="1" x14ac:dyDescent="0.25">
      <c r="E15" s="65" t="s">
        <v>24</v>
      </c>
      <c r="F15" s="65"/>
      <c r="G15" s="65"/>
      <c r="H15" s="61">
        <f>ROUND(H12*0.422703,0)</f>
        <v>315</v>
      </c>
      <c r="I15" s="61"/>
      <c r="J15" s="61">
        <f>ROUND(J12*0.520726,0)</f>
        <v>142</v>
      </c>
      <c r="K15" s="61"/>
      <c r="L15" s="61">
        <f>ROUND(L12*0.418289,0)</f>
        <v>144</v>
      </c>
      <c r="M15" s="61"/>
      <c r="N15" s="61">
        <f>ROUND(N12*0.417165,0)</f>
        <v>67</v>
      </c>
      <c r="O15" s="61"/>
      <c r="P15" s="61">
        <f>ROUND(P12*0.418289,0)</f>
        <v>172</v>
      </c>
      <c r="Q15" s="61"/>
      <c r="R15" s="61">
        <f>ROUND(R12*0.417165,0)</f>
        <v>74</v>
      </c>
      <c r="S15" s="61"/>
      <c r="T15" s="61">
        <f>ROUND(T12*0.412618,0)</f>
        <v>167</v>
      </c>
      <c r="U15" s="61"/>
      <c r="V15" s="61">
        <f>V12</f>
        <v>3</v>
      </c>
      <c r="W15" s="61"/>
    </row>
    <row r="16" spans="2:50" ht="15" customHeight="1" x14ac:dyDescent="0.25">
      <c r="E16" s="64" t="s">
        <v>25</v>
      </c>
      <c r="F16" s="64"/>
      <c r="G16" s="64"/>
      <c r="H16" s="61">
        <f>ROUND(H12*0.230372,0)</f>
        <v>172</v>
      </c>
      <c r="I16" s="61"/>
      <c r="J16" s="61">
        <f>ROUND(J12*0.31995,0)</f>
        <v>87</v>
      </c>
      <c r="K16" s="61"/>
      <c r="L16" s="61">
        <f>ROUND(L12*0.221531,0)</f>
        <v>76</v>
      </c>
      <c r="M16" s="61"/>
      <c r="N16" s="61">
        <f>ROUND(N12*0.226631,0)</f>
        <v>36</v>
      </c>
      <c r="O16" s="61"/>
      <c r="P16" s="61">
        <f>ROUND(P12*0.221531,0)</f>
        <v>91</v>
      </c>
      <c r="Q16" s="61"/>
      <c r="R16" s="61">
        <f>ROUND(R12*0.226631,0)</f>
        <v>40</v>
      </c>
      <c r="S16" s="61"/>
      <c r="T16" s="61">
        <f>ROUND(T12*0.217065,0)</f>
        <v>88</v>
      </c>
      <c r="U16" s="61"/>
      <c r="V16" s="61">
        <f>V12</f>
        <v>3</v>
      </c>
      <c r="W16" s="61"/>
    </row>
    <row r="17" spans="2:27" ht="15" customHeight="1" x14ac:dyDescent="0.25">
      <c r="E17" s="65" t="s">
        <v>26</v>
      </c>
      <c r="F17" s="65"/>
      <c r="G17" s="65"/>
      <c r="H17" s="61">
        <f>ROUND(H12*0.038519,0)</f>
        <v>29</v>
      </c>
      <c r="I17" s="61"/>
      <c r="J17" s="61">
        <f>ROUND(J12*0.079918,0)</f>
        <v>22</v>
      </c>
      <c r="K17" s="61"/>
      <c r="L17" s="61">
        <f>ROUND(L12*0.028041,0)</f>
        <v>10</v>
      </c>
      <c r="M17" s="61"/>
      <c r="N17" s="61">
        <f>ROUND(N12*0.033619,0)</f>
        <v>5</v>
      </c>
      <c r="O17" s="61"/>
      <c r="P17" s="61">
        <f>ROUND(P12*0.028041,0)</f>
        <v>12</v>
      </c>
      <c r="Q17" s="61"/>
      <c r="R17" s="61">
        <f>ROUND(R12*0.033619,0)</f>
        <v>6</v>
      </c>
      <c r="S17" s="61"/>
      <c r="T17" s="61">
        <f>ROUND(T12*0.020329,0)</f>
        <v>8</v>
      </c>
      <c r="U17" s="61"/>
      <c r="V17" s="61">
        <f>V12</f>
        <v>3</v>
      </c>
      <c r="W17" s="61"/>
    </row>
    <row r="18" spans="2:27" ht="15" customHeight="1" x14ac:dyDescent="0.25">
      <c r="G18" s="17"/>
    </row>
    <row r="19" spans="2:27" ht="15" customHeight="1" x14ac:dyDescent="0.25">
      <c r="G19" s="16"/>
      <c r="H19" s="55" t="s">
        <v>125</v>
      </c>
      <c r="I19" s="55"/>
      <c r="J19" s="55"/>
      <c r="K19" s="55"/>
      <c r="L19" s="55"/>
      <c r="M19" s="55"/>
      <c r="N19" s="55"/>
      <c r="O19" s="55"/>
      <c r="P19" s="55"/>
      <c r="Q19" s="55"/>
      <c r="R19" s="55"/>
      <c r="S19" s="55"/>
      <c r="T19" s="55"/>
      <c r="U19" s="55"/>
      <c r="V19" s="55"/>
      <c r="W19" s="55"/>
    </row>
    <row r="20" spans="2:27" ht="15" customHeight="1" x14ac:dyDescent="0.25">
      <c r="E20" s="46" t="s">
        <v>27</v>
      </c>
      <c r="F20" s="46"/>
      <c r="G20" s="46"/>
      <c r="H20" s="62" t="str">
        <f>IF(C87&gt;(6/7),"S",IF(C87&gt;(5/7),"A",IF(C87&gt;(4/7),"B",IF(C87&gt;(3/7),"C",IF(C87&gt;(2/7),"D",IF(C87&gt;(1/7),"E","F"))))))</f>
        <v>D</v>
      </c>
      <c r="I20" s="62"/>
      <c r="J20" s="62" t="str">
        <f>IF(D87&gt;(6/7),"S",IF(D87&gt;(5/7),"A",IF(D87&gt;(4/7),"B",IF(D87&gt;(3/7),"C",IF(D87&gt;(2/7),"D",IF(D87&gt;(1/7),"E","F"))))))</f>
        <v>B</v>
      </c>
      <c r="K20" s="62"/>
      <c r="L20" s="62" t="str">
        <f>IF(E87&gt;(6/7),"S",IF(E87&gt;(5/7),"A",IF(E87&gt;(4/7),"B",IF(E87&gt;(3/7),"C",IF(E87&gt;(2/7),"D",IF(E87&gt;(1/7),"E","F"))))))</f>
        <v>F</v>
      </c>
      <c r="M20" s="62"/>
      <c r="N20" s="62" t="str">
        <f>IF(F87&gt;(6/7),"S",IF(F87&gt;(5/7),"A",IF(F87&gt;(4/7),"B",IF(F87&gt;(3/7),"C",IF(F87&gt;(2/7),"D",IF(F87&gt;(1/7),"E","F"))))))</f>
        <v>E</v>
      </c>
      <c r="O20" s="62"/>
      <c r="P20" s="62" t="str">
        <f>IF(G87&gt;(6/7),"S",IF(G87&gt;(5/7),"A",IF(G87&gt;(4/7),"B",IF(G87&gt;(3/7),"C",IF(G87&gt;(2/7),"D",IF(G87&gt;(1/7),"E","F"))))))</f>
        <v>S</v>
      </c>
      <c r="Q20" s="62"/>
      <c r="R20" s="62" t="str">
        <f>IF(H87&gt;(6/7),"S",IF(H87&gt;(5/7),"A",IF(H87&gt;(4/7),"B",IF(H87&gt;(3/7),"C",IF(H87&gt;(2/7),"D",IF(H87&gt;(1/7),"E","F"))))))</f>
        <v>B</v>
      </c>
      <c r="S20" s="62"/>
      <c r="T20" s="62" t="str">
        <f>IF(I87&gt;(6/7),"S",IF(I87&gt;(5/7),"A",IF(I87&gt;(4/7),"B",IF(I87&gt;(3/7),"C",IF(I87&gt;(2/7),"D",IF(I87&gt;(1/7),"E","F"))))))</f>
        <v>A</v>
      </c>
      <c r="U20" s="62"/>
      <c r="V20" s="79" t="str">
        <f>IF(Z12&gt;120%,"S",IF(Z12&gt;110%,"A",IF(Z12&gt;100%,"B",IF(Z12&gt;90%,"C",IF(Z12&gt;80%,"D",IF(Z12&gt;70%,"E","F"))))))</f>
        <v>B</v>
      </c>
      <c r="W20" s="79"/>
      <c r="Z20" s="78" t="str">
        <f>IF(L87&lt;0.47,"LW",IF(L87&gt;0.53,"HI","OK"))</f>
        <v>OK</v>
      </c>
      <c r="AA20" s="78"/>
    </row>
    <row r="21" spans="2:27" ht="15" customHeight="1" x14ac:dyDescent="0.25"/>
    <row r="22" spans="2:27" ht="15" customHeight="1" x14ac:dyDescent="0.25">
      <c r="C22" s="16"/>
      <c r="D22" s="16"/>
      <c r="E22" s="16"/>
      <c r="F22" s="16"/>
      <c r="H22" s="55" t="s">
        <v>155</v>
      </c>
      <c r="I22" s="55"/>
      <c r="J22" s="55"/>
      <c r="K22" s="55"/>
      <c r="L22" s="55"/>
      <c r="M22" s="55"/>
      <c r="N22" s="55"/>
      <c r="O22" s="55"/>
      <c r="P22" s="55"/>
      <c r="Q22" s="55"/>
      <c r="R22" s="55"/>
      <c r="S22" s="55"/>
      <c r="T22" s="55"/>
      <c r="U22" s="55"/>
      <c r="V22" s="55"/>
      <c r="W22" s="55"/>
    </row>
    <row r="23" spans="2:27" ht="15" customHeight="1" x14ac:dyDescent="0.25">
      <c r="C23" s="19"/>
      <c r="H23" s="46" t="s">
        <v>13</v>
      </c>
      <c r="I23" s="46"/>
      <c r="J23" s="46" t="s">
        <v>14</v>
      </c>
      <c r="K23" s="46"/>
      <c r="L23" s="46" t="s">
        <v>15</v>
      </c>
      <c r="M23" s="46"/>
      <c r="N23" s="46" t="s">
        <v>16</v>
      </c>
      <c r="O23" s="46"/>
      <c r="P23" s="46" t="s">
        <v>17</v>
      </c>
      <c r="Q23" s="46"/>
      <c r="R23" s="46" t="s">
        <v>18</v>
      </c>
      <c r="S23" s="46"/>
      <c r="T23" s="46" t="s">
        <v>19</v>
      </c>
      <c r="U23" s="46"/>
      <c r="V23" s="46" t="s">
        <v>20</v>
      </c>
      <c r="W23" s="46"/>
    </row>
    <row r="24" spans="2:27" ht="15" customHeight="1" x14ac:dyDescent="0.25">
      <c r="B24" s="52" t="s">
        <v>333</v>
      </c>
      <c r="C24" s="52"/>
      <c r="D24" s="52"/>
      <c r="E24" s="52"/>
      <c r="F24" s="52"/>
      <c r="G24" s="52"/>
      <c r="H24" s="45">
        <f>MROUND(C81,5)/100</f>
        <v>0.9</v>
      </c>
      <c r="I24" s="45"/>
      <c r="J24" s="45">
        <f>MROUND(D81,5)/100</f>
        <v>1.1499999999999999</v>
      </c>
      <c r="K24" s="45"/>
      <c r="L24" s="45">
        <f>MROUND(E81,5)/100</f>
        <v>0.8</v>
      </c>
      <c r="M24" s="45"/>
      <c r="N24" s="45">
        <f>MROUND(F81,5)/100</f>
        <v>0.95</v>
      </c>
      <c r="O24" s="45"/>
      <c r="P24" s="45">
        <f>MROUND(G81,5)/100</f>
        <v>1.1499999999999999</v>
      </c>
      <c r="Q24" s="45"/>
      <c r="R24" s="45">
        <f>MROUND(H81,5)/100</f>
        <v>1</v>
      </c>
      <c r="S24" s="45"/>
      <c r="T24" s="45">
        <f>MROUND(I81,5)/100</f>
        <v>1.2</v>
      </c>
      <c r="U24" s="45"/>
      <c r="V24" s="45">
        <f>Z12</f>
        <v>1.1000000000000001</v>
      </c>
      <c r="W24" s="45"/>
    </row>
    <row r="25" spans="2:27" ht="15" customHeight="1" x14ac:dyDescent="0.25">
      <c r="B25" s="52" t="s">
        <v>0</v>
      </c>
      <c r="C25" s="52"/>
      <c r="D25" s="52"/>
      <c r="E25" s="52"/>
      <c r="F25" s="52"/>
      <c r="G25" s="52"/>
      <c r="H25" s="45">
        <f>IF(H6="Freelancer",H24+25%,IF(H6="Physical",H24+20%,H24+15%))</f>
        <v>1.05</v>
      </c>
      <c r="I25" s="45"/>
      <c r="J25" s="45">
        <f>IF(H6="Freelancer",J24+5%,IF(H6="Physical",J24+10%,J24+15%))</f>
        <v>1.2999999999999998</v>
      </c>
      <c r="K25" s="45"/>
      <c r="L25" s="45">
        <f>L24+10%</f>
        <v>0.9</v>
      </c>
      <c r="M25" s="45"/>
      <c r="N25" s="45">
        <f>N24+10%</f>
        <v>1.05</v>
      </c>
      <c r="O25" s="45"/>
      <c r="P25" s="45">
        <f>P24+10%</f>
        <v>1.25</v>
      </c>
      <c r="Q25" s="45"/>
      <c r="R25" s="45">
        <f>R24+10%</f>
        <v>1.1000000000000001</v>
      </c>
      <c r="S25" s="45"/>
      <c r="T25" s="45">
        <f>T24+10%</f>
        <v>1.3</v>
      </c>
      <c r="U25" s="45"/>
      <c r="V25" s="45">
        <f>V24</f>
        <v>1.1000000000000001</v>
      </c>
      <c r="W25" s="45"/>
    </row>
    <row r="26" spans="2:27" ht="15" customHeight="1" x14ac:dyDescent="0.25">
      <c r="B26" s="52" t="s">
        <v>70</v>
      </c>
      <c r="C26" s="52"/>
      <c r="D26" s="52"/>
      <c r="E26" s="52"/>
      <c r="F26" s="52"/>
      <c r="G26" s="52"/>
      <c r="H26" s="45">
        <f>H25+20%</f>
        <v>1.25</v>
      </c>
      <c r="I26" s="45"/>
      <c r="J26" s="45">
        <f>J25+10%</f>
        <v>1.4</v>
      </c>
      <c r="K26" s="45"/>
      <c r="L26" s="45">
        <f>L25+10%</f>
        <v>1</v>
      </c>
      <c r="M26" s="45"/>
      <c r="N26" s="45">
        <f>N25+10%</f>
        <v>1.1500000000000001</v>
      </c>
      <c r="O26" s="45"/>
      <c r="P26" s="45">
        <f>P25+10%</f>
        <v>1.35</v>
      </c>
      <c r="Q26" s="45"/>
      <c r="R26" s="45">
        <f>R25+10%</f>
        <v>1.2000000000000002</v>
      </c>
      <c r="S26" s="45"/>
      <c r="T26" s="45">
        <f>T25+10%</f>
        <v>1.4000000000000001</v>
      </c>
      <c r="U26" s="45"/>
      <c r="V26" s="45">
        <f>V25</f>
        <v>1.1000000000000001</v>
      </c>
      <c r="W26" s="45"/>
    </row>
    <row r="27" spans="2:27" ht="15" customHeight="1" x14ac:dyDescent="0.25">
      <c r="B27" s="52" t="s">
        <v>71</v>
      </c>
      <c r="C27" s="52"/>
      <c r="D27" s="52"/>
      <c r="E27" s="52"/>
      <c r="F27" s="52"/>
      <c r="G27" s="52"/>
      <c r="H27" s="45">
        <f>IF(H6="Freelancer",H26+25%,IF(H6="Physical",H26+20%,H26+15%))</f>
        <v>1.4</v>
      </c>
      <c r="I27" s="45"/>
      <c r="J27" s="45">
        <f>IF(H6="Freelancer",J26+5%,IF(H6="Physical",J26+10%,J26+15%))</f>
        <v>1.5499999999999998</v>
      </c>
      <c r="K27" s="45"/>
      <c r="L27" s="45">
        <f>L26+10%</f>
        <v>1.1000000000000001</v>
      </c>
      <c r="M27" s="45"/>
      <c r="N27" s="45">
        <f>N26+10%</f>
        <v>1.2500000000000002</v>
      </c>
      <c r="O27" s="45"/>
      <c r="P27" s="45">
        <f>P26+10%</f>
        <v>1.4500000000000002</v>
      </c>
      <c r="Q27" s="45"/>
      <c r="R27" s="45">
        <f>R26+10%</f>
        <v>1.3000000000000003</v>
      </c>
      <c r="S27" s="45"/>
      <c r="T27" s="45">
        <f>T26+10%</f>
        <v>1.5000000000000002</v>
      </c>
      <c r="U27" s="45"/>
      <c r="V27" s="45">
        <f>V26</f>
        <v>1.1000000000000001</v>
      </c>
      <c r="W27" s="45"/>
    </row>
    <row r="28" spans="2:27" ht="15" customHeight="1" x14ac:dyDescent="0.25">
      <c r="B28" s="52" t="s">
        <v>72</v>
      </c>
      <c r="C28" s="52"/>
      <c r="D28" s="52"/>
      <c r="E28" s="52"/>
      <c r="F28" s="52"/>
      <c r="G28" s="52"/>
      <c r="H28" s="45">
        <f>H27+20%</f>
        <v>1.5999999999999999</v>
      </c>
      <c r="I28" s="45"/>
      <c r="J28" s="45">
        <f>J27+10%</f>
        <v>1.65</v>
      </c>
      <c r="K28" s="45"/>
      <c r="L28" s="45">
        <f>L27+10%</f>
        <v>1.2000000000000002</v>
      </c>
      <c r="M28" s="45"/>
      <c r="N28" s="45">
        <f>N27+10%</f>
        <v>1.3500000000000003</v>
      </c>
      <c r="O28" s="45"/>
      <c r="P28" s="45">
        <f>P27+10%</f>
        <v>1.5500000000000003</v>
      </c>
      <c r="Q28" s="45"/>
      <c r="R28" s="45">
        <f>R27+10%</f>
        <v>1.4000000000000004</v>
      </c>
      <c r="S28" s="45"/>
      <c r="T28" s="45">
        <f>T27+10%</f>
        <v>1.6000000000000003</v>
      </c>
      <c r="U28" s="45"/>
      <c r="V28" s="45">
        <f>V27</f>
        <v>1.1000000000000001</v>
      </c>
      <c r="W28" s="45"/>
    </row>
    <row r="29" spans="2:27" ht="15" customHeight="1" x14ac:dyDescent="0.25">
      <c r="C29" s="4"/>
      <c r="G29" s="5"/>
      <c r="I29" s="5"/>
      <c r="K29" s="5"/>
      <c r="M29" s="5"/>
      <c r="O29" s="5"/>
      <c r="Q29" s="5"/>
      <c r="S29" s="5"/>
      <c r="U29" s="5"/>
    </row>
    <row r="30" spans="2:27" ht="15" customHeight="1" x14ac:dyDescent="0.25">
      <c r="H30" s="46" t="s">
        <v>13</v>
      </c>
      <c r="I30" s="46"/>
      <c r="J30" s="46" t="s">
        <v>14</v>
      </c>
      <c r="K30" s="46"/>
      <c r="L30" s="46" t="s">
        <v>15</v>
      </c>
      <c r="M30" s="46"/>
      <c r="N30" s="46" t="s">
        <v>16</v>
      </c>
      <c r="O30" s="46"/>
      <c r="P30" s="46" t="s">
        <v>17</v>
      </c>
      <c r="Q30" s="46"/>
      <c r="R30" s="46" t="s">
        <v>18</v>
      </c>
      <c r="S30" s="46"/>
      <c r="T30" s="46" t="s">
        <v>19</v>
      </c>
      <c r="U30" s="46"/>
      <c r="V30" s="46" t="s">
        <v>20</v>
      </c>
      <c r="W30" s="46"/>
    </row>
    <row r="31" spans="2:27" ht="15" customHeight="1" x14ac:dyDescent="0.25">
      <c r="B31" s="51" t="s">
        <v>181</v>
      </c>
      <c r="C31" s="51"/>
      <c r="D31" s="51"/>
      <c r="E31" s="51"/>
      <c r="F31" s="51"/>
      <c r="G31" s="51"/>
      <c r="H31" s="47">
        <f>FLOOR(H12*H28,1)</f>
        <v>1193</v>
      </c>
      <c r="I31" s="47"/>
      <c r="J31" s="47">
        <f>FLOOR(J12*J28,1)</f>
        <v>450</v>
      </c>
      <c r="K31" s="47"/>
      <c r="L31" s="47">
        <f>FLOOR(L12*L28,1)</f>
        <v>412</v>
      </c>
      <c r="M31" s="47"/>
      <c r="N31" s="47">
        <f>FLOOR(N12*N28,1)</f>
        <v>216</v>
      </c>
      <c r="O31" s="47"/>
      <c r="P31" s="47">
        <f>FLOOR(P12*P28,1)</f>
        <v>638</v>
      </c>
      <c r="Q31" s="47"/>
      <c r="R31" s="47">
        <f>FLOOR(R12*R28,1)</f>
        <v>247</v>
      </c>
      <c r="S31" s="47"/>
      <c r="T31" s="47">
        <f>FLOOR(T12*T28,1)</f>
        <v>648</v>
      </c>
      <c r="U31" s="47"/>
      <c r="V31" s="47">
        <f>FLOOR(V12*V28,1)</f>
        <v>3</v>
      </c>
      <c r="W31" s="47"/>
    </row>
    <row r="32" spans="2:27" ht="15" customHeight="1" x14ac:dyDescent="0.25">
      <c r="B32" s="48" t="s">
        <v>180</v>
      </c>
      <c r="C32" s="48"/>
      <c r="D32" s="48"/>
      <c r="E32" s="48"/>
      <c r="F32" s="48"/>
      <c r="G32" s="48"/>
      <c r="H32" s="49">
        <f>(H12+AI13)*H28</f>
        <v>1336</v>
      </c>
      <c r="I32" s="49"/>
      <c r="J32" s="49">
        <f>(J12+AK13)*J28</f>
        <v>480.15</v>
      </c>
      <c r="K32" s="49"/>
      <c r="L32" s="49">
        <f>(L12+AM13)*L28</f>
        <v>417.60000000000008</v>
      </c>
      <c r="M32" s="49"/>
      <c r="N32" s="49">
        <f>(N12+AO13)*N28</f>
        <v>226.80000000000004</v>
      </c>
      <c r="O32" s="49"/>
      <c r="P32" s="49">
        <f>(P12+AQ13)*P28</f>
        <v>658.75000000000011</v>
      </c>
      <c r="Q32" s="49"/>
      <c r="R32" s="49">
        <f>(R12+AS13)*R28</f>
        <v>261.80000000000007</v>
      </c>
      <c r="S32" s="49"/>
      <c r="T32" s="49">
        <f>(T12+AU13)*T28</f>
        <v>672.00000000000011</v>
      </c>
      <c r="U32" s="49"/>
      <c r="V32" s="49">
        <f>(V12+AW13)*V28</f>
        <v>8.8000000000000007</v>
      </c>
      <c r="W32" s="49"/>
    </row>
    <row r="33" spans="1:48" ht="15" customHeight="1" x14ac:dyDescent="0.25">
      <c r="B33" s="54" t="str">
        <f>CONCATENATE(M6," equipped:")</f>
        <v>Staves equipped:</v>
      </c>
      <c r="C33" s="54"/>
      <c r="D33" s="54"/>
      <c r="E33" s="54"/>
      <c r="F33" s="54"/>
      <c r="G33" s="54"/>
      <c r="H33" s="57"/>
      <c r="I33" s="57"/>
      <c r="J33" s="57"/>
      <c r="K33" s="57"/>
      <c r="L33" s="57"/>
      <c r="M33" s="57"/>
      <c r="N33" s="57"/>
      <c r="O33" s="57"/>
      <c r="P33" s="57"/>
      <c r="Q33" s="57"/>
      <c r="R33" s="57"/>
      <c r="S33" s="57"/>
      <c r="T33" s="57"/>
      <c r="U33" s="57"/>
      <c r="V33" s="57"/>
      <c r="W33" s="57"/>
    </row>
    <row r="34" spans="1:48" ht="15" customHeight="1" x14ac:dyDescent="0.25">
      <c r="B34" s="48" t="str">
        <f>CONCATENATE(P6, " equipped:")</f>
        <v>Scythes equipped:</v>
      </c>
      <c r="C34" s="48"/>
      <c r="D34" s="48"/>
      <c r="E34" s="48"/>
      <c r="F34" s="48"/>
      <c r="G34" s="48"/>
      <c r="H34" s="56"/>
      <c r="I34" s="56"/>
      <c r="J34" s="56"/>
      <c r="K34" s="56"/>
      <c r="L34" s="56"/>
      <c r="M34" s="56"/>
      <c r="N34" s="56"/>
      <c r="O34" s="56"/>
      <c r="P34" s="56"/>
      <c r="Q34" s="56"/>
      <c r="R34" s="56"/>
      <c r="S34" s="56"/>
      <c r="T34" s="56"/>
      <c r="U34" s="56"/>
      <c r="V34" s="56"/>
      <c r="W34" s="56"/>
    </row>
    <row r="35" spans="1:48" ht="15" customHeight="1" x14ac:dyDescent="0.25">
      <c r="B35" s="51" t="str">
        <f>CONCATENATE(S6, " equipped:")</f>
        <v>Daggers equipped:</v>
      </c>
      <c r="C35" s="51"/>
      <c r="D35" s="51"/>
      <c r="E35" s="51"/>
      <c r="F35" s="51"/>
      <c r="G35" s="51"/>
      <c r="H35" s="57"/>
      <c r="I35" s="57"/>
      <c r="J35" s="57"/>
      <c r="K35" s="57"/>
      <c r="L35" s="57"/>
      <c r="M35" s="57"/>
      <c r="N35" s="57"/>
      <c r="O35" s="57"/>
      <c r="P35" s="57"/>
      <c r="Q35" s="57"/>
      <c r="R35" s="57"/>
      <c r="S35" s="57"/>
      <c r="T35" s="57"/>
      <c r="U35" s="57"/>
      <c r="V35" s="57"/>
      <c r="W35" s="57"/>
    </row>
    <row r="36" spans="1:48" ht="15" customHeight="1" x14ac:dyDescent="0.25">
      <c r="B36" s="55" t="str">
        <f>IF(H6="Caster","",CONCATENATE(V6, " equipped:"))</f>
        <v/>
      </c>
      <c r="C36" s="55"/>
      <c r="D36" s="55"/>
      <c r="E36" s="55"/>
      <c r="F36" s="55"/>
      <c r="G36" s="55"/>
      <c r="H36" s="58"/>
      <c r="I36" s="58"/>
      <c r="J36" s="58"/>
      <c r="K36" s="58"/>
      <c r="L36" s="58"/>
      <c r="M36" s="58"/>
      <c r="N36" s="58"/>
      <c r="O36" s="58"/>
      <c r="P36" s="58"/>
      <c r="Q36" s="58"/>
      <c r="R36" s="58"/>
      <c r="S36" s="58"/>
      <c r="T36" s="58"/>
      <c r="U36" s="58"/>
      <c r="V36" s="58"/>
      <c r="W36" s="58"/>
    </row>
    <row r="37" spans="1:48" ht="15" customHeight="1" x14ac:dyDescent="0.25">
      <c r="B37" s="55" t="str">
        <f>IF(H6="Freelancer",CONCATENATE(Y6, " equipped:"),"")</f>
        <v/>
      </c>
      <c r="C37" s="55"/>
      <c r="D37" s="55"/>
      <c r="E37" s="55"/>
      <c r="F37" s="55"/>
      <c r="G37" s="55"/>
      <c r="H37" s="58"/>
      <c r="I37" s="58"/>
      <c r="J37" s="58"/>
      <c r="K37" s="58"/>
      <c r="L37" s="58"/>
      <c r="M37" s="58"/>
      <c r="N37" s="58"/>
      <c r="O37" s="58"/>
      <c r="P37" s="58"/>
      <c r="Q37" s="58"/>
      <c r="R37" s="58"/>
      <c r="S37" s="58"/>
      <c r="T37" s="58"/>
      <c r="U37" s="58"/>
      <c r="V37" s="58"/>
      <c r="W37" s="58"/>
    </row>
    <row r="38" spans="1:48" s="6" customFormat="1" ht="15" customHeight="1" x14ac:dyDescent="0.25"/>
    <row r="39" spans="1:48" ht="15" customHeight="1" x14ac:dyDescent="0.25"/>
    <row r="40" spans="1:48" ht="15" customHeight="1" x14ac:dyDescent="0.25">
      <c r="B40" s="53" t="s">
        <v>29</v>
      </c>
      <c r="C40" s="53"/>
      <c r="D40" s="53"/>
      <c r="E40" s="53"/>
      <c r="F40" s="53"/>
      <c r="G40" s="53"/>
      <c r="H40" t="s">
        <v>30</v>
      </c>
      <c r="AQ40" s="59" t="s">
        <v>73</v>
      </c>
      <c r="AR40" s="59"/>
      <c r="AS40" s="59"/>
      <c r="AT40" s="59"/>
      <c r="AU40" s="59">
        <v>846</v>
      </c>
      <c r="AV40" s="59"/>
    </row>
    <row r="41" spans="1:48" ht="15" customHeight="1" x14ac:dyDescent="0.25">
      <c r="B41" s="14"/>
      <c r="C41" s="14"/>
      <c r="H41" t="s">
        <v>31</v>
      </c>
      <c r="AQ41" s="59" t="s">
        <v>74</v>
      </c>
      <c r="AR41" s="59"/>
      <c r="AS41" s="59"/>
      <c r="AT41" s="59"/>
      <c r="AU41" s="59">
        <v>702</v>
      </c>
      <c r="AV41" s="59"/>
    </row>
    <row r="42" spans="1:48" ht="15" customHeight="1" x14ac:dyDescent="0.25">
      <c r="B42" s="14"/>
      <c r="C42" s="14"/>
      <c r="H42" t="s">
        <v>32</v>
      </c>
    </row>
    <row r="43" spans="1:48" ht="15" customHeight="1" x14ac:dyDescent="0.25">
      <c r="B43" s="14"/>
      <c r="C43" s="14"/>
      <c r="H43" t="s">
        <v>33</v>
      </c>
    </row>
    <row r="44" spans="1:48" ht="15" customHeight="1" x14ac:dyDescent="0.25">
      <c r="B44" s="14"/>
      <c r="C44" s="14"/>
      <c r="H44" t="s">
        <v>34</v>
      </c>
    </row>
    <row r="45" spans="1:48" ht="15" customHeight="1" x14ac:dyDescent="0.25">
      <c r="B45" s="14"/>
      <c r="C45" s="14"/>
    </row>
    <row r="46" spans="1:48" ht="15" customHeight="1" x14ac:dyDescent="0.25">
      <c r="B46" s="53" t="s">
        <v>35</v>
      </c>
      <c r="C46" s="53"/>
      <c r="D46" s="53"/>
      <c r="E46" s="53"/>
      <c r="F46" s="53"/>
      <c r="G46" s="53"/>
      <c r="H46" t="s">
        <v>36</v>
      </c>
      <c r="AQ46" s="59" t="s">
        <v>73</v>
      </c>
      <c r="AR46" s="59"/>
      <c r="AS46" s="59"/>
      <c r="AT46" s="59"/>
      <c r="AU46" s="59">
        <v>295</v>
      </c>
      <c r="AV46" s="59"/>
    </row>
    <row r="47" spans="1:48" ht="15" customHeight="1" x14ac:dyDescent="0.25">
      <c r="A47" s="21"/>
      <c r="B47" s="14"/>
      <c r="C47" s="14"/>
      <c r="H47" t="s">
        <v>37</v>
      </c>
      <c r="AQ47" s="59" t="s">
        <v>74</v>
      </c>
      <c r="AR47" s="59"/>
      <c r="AS47" s="59"/>
      <c r="AT47" s="59"/>
      <c r="AU47" s="59">
        <v>230</v>
      </c>
      <c r="AV47" s="59"/>
    </row>
    <row r="48" spans="1:48" ht="15" customHeight="1" x14ac:dyDescent="0.25">
      <c r="B48" s="14"/>
      <c r="C48" s="14"/>
      <c r="H48" t="s">
        <v>38</v>
      </c>
    </row>
    <row r="49" spans="2:48" ht="15" customHeight="1" x14ac:dyDescent="0.25">
      <c r="B49" s="14"/>
      <c r="C49" s="14"/>
      <c r="H49" t="s">
        <v>39</v>
      </c>
    </row>
    <row r="50" spans="2:48" ht="15" customHeight="1" x14ac:dyDescent="0.25">
      <c r="B50" s="14"/>
      <c r="C50" s="14"/>
      <c r="H50" t="s">
        <v>40</v>
      </c>
    </row>
    <row r="51" spans="2:48" ht="15" customHeight="1" x14ac:dyDescent="0.25">
      <c r="B51" s="14"/>
      <c r="C51" s="14"/>
    </row>
    <row r="52" spans="2:48" ht="15" customHeight="1" x14ac:dyDescent="0.25">
      <c r="B52" s="53" t="s">
        <v>41</v>
      </c>
      <c r="C52" s="53"/>
      <c r="D52" s="53"/>
      <c r="E52" s="53"/>
      <c r="F52" s="53"/>
      <c r="G52" s="53"/>
      <c r="H52" t="s">
        <v>42</v>
      </c>
      <c r="AQ52" s="59" t="s">
        <v>73</v>
      </c>
      <c r="AR52" s="59"/>
      <c r="AS52" s="59"/>
      <c r="AT52" s="59"/>
      <c r="AU52" s="59">
        <v>399</v>
      </c>
      <c r="AV52" s="59"/>
    </row>
    <row r="53" spans="2:48" ht="15" customHeight="1" x14ac:dyDescent="0.25">
      <c r="B53" s="14"/>
      <c r="C53" s="14"/>
      <c r="H53" t="s">
        <v>43</v>
      </c>
      <c r="AQ53" s="59" t="s">
        <v>74</v>
      </c>
      <c r="AR53" s="59"/>
      <c r="AS53" s="59"/>
      <c r="AT53" s="59"/>
      <c r="AU53" s="59">
        <v>337</v>
      </c>
      <c r="AV53" s="59"/>
    </row>
    <row r="54" spans="2:48" ht="15" customHeight="1" x14ac:dyDescent="0.25">
      <c r="B54" s="14"/>
      <c r="C54" s="14"/>
      <c r="H54" t="s">
        <v>44</v>
      </c>
    </row>
    <row r="55" spans="2:48" ht="15" customHeight="1" x14ac:dyDescent="0.25">
      <c r="B55" s="14"/>
      <c r="C55" s="14"/>
    </row>
    <row r="56" spans="2:48" ht="15" customHeight="1" x14ac:dyDescent="0.25">
      <c r="B56" s="53" t="s">
        <v>45</v>
      </c>
      <c r="C56" s="53"/>
      <c r="D56" s="53"/>
      <c r="E56" s="53"/>
      <c r="F56" s="53"/>
      <c r="G56" s="53"/>
      <c r="H56" t="s">
        <v>46</v>
      </c>
      <c r="AQ56" s="59" t="s">
        <v>73</v>
      </c>
      <c r="AR56" s="59"/>
      <c r="AS56" s="59"/>
      <c r="AT56" s="59"/>
      <c r="AU56" s="59">
        <v>183</v>
      </c>
      <c r="AV56" s="59"/>
    </row>
    <row r="57" spans="2:48" ht="15" customHeight="1" x14ac:dyDescent="0.25">
      <c r="B57" s="14"/>
      <c r="C57" s="14"/>
      <c r="H57" t="s">
        <v>47</v>
      </c>
      <c r="AQ57" s="59" t="s">
        <v>74</v>
      </c>
      <c r="AR57" s="59"/>
      <c r="AS57" s="59"/>
      <c r="AT57" s="59"/>
      <c r="AU57" s="59">
        <v>152</v>
      </c>
      <c r="AV57" s="59"/>
    </row>
    <row r="58" spans="2:48" ht="15" customHeight="1" x14ac:dyDescent="0.25">
      <c r="B58" s="14"/>
      <c r="C58" s="14"/>
      <c r="H58" t="s">
        <v>48</v>
      </c>
    </row>
    <row r="59" spans="2:48" ht="15" customHeight="1" x14ac:dyDescent="0.25">
      <c r="B59" s="14"/>
      <c r="C59" s="14"/>
    </row>
    <row r="60" spans="2:48" ht="15" customHeight="1" x14ac:dyDescent="0.25">
      <c r="B60" s="53" t="s">
        <v>49</v>
      </c>
      <c r="C60" s="53"/>
      <c r="D60" s="53"/>
      <c r="E60" s="53"/>
      <c r="F60" s="53"/>
      <c r="G60" s="53"/>
      <c r="H60" t="s">
        <v>50</v>
      </c>
      <c r="AQ60" s="59" t="s">
        <v>73</v>
      </c>
      <c r="AR60" s="59"/>
      <c r="AS60" s="59"/>
      <c r="AT60" s="59"/>
      <c r="AU60" s="59">
        <v>412</v>
      </c>
      <c r="AV60" s="59"/>
    </row>
    <row r="61" spans="2:48" ht="15" customHeight="1" x14ac:dyDescent="0.25">
      <c r="B61" s="14"/>
      <c r="C61" s="14"/>
      <c r="H61" t="s">
        <v>51</v>
      </c>
      <c r="AQ61" s="59" t="s">
        <v>74</v>
      </c>
      <c r="AR61" s="59"/>
      <c r="AS61" s="59"/>
      <c r="AT61" s="59"/>
      <c r="AU61" s="59">
        <v>348</v>
      </c>
      <c r="AV61" s="59"/>
    </row>
    <row r="62" spans="2:48" ht="15" customHeight="1" x14ac:dyDescent="0.25">
      <c r="B62" s="14"/>
      <c r="C62" s="14"/>
      <c r="H62" t="s">
        <v>52</v>
      </c>
    </row>
    <row r="63" spans="2:48" ht="15" customHeight="1" x14ac:dyDescent="0.25">
      <c r="B63" s="14"/>
      <c r="C63" s="14"/>
    </row>
    <row r="64" spans="2:48" ht="15" customHeight="1" x14ac:dyDescent="0.25">
      <c r="B64" s="53" t="s">
        <v>53</v>
      </c>
      <c r="C64" s="53"/>
      <c r="D64" s="53"/>
      <c r="E64" s="53"/>
      <c r="F64" s="53"/>
      <c r="G64" s="53"/>
      <c r="H64" t="s">
        <v>54</v>
      </c>
      <c r="AQ64" s="59" t="s">
        <v>73</v>
      </c>
      <c r="AR64" s="59"/>
      <c r="AS64" s="59"/>
      <c r="AT64" s="59"/>
      <c r="AU64" s="59">
        <v>191</v>
      </c>
      <c r="AV64" s="59"/>
    </row>
    <row r="65" spans="2:49" ht="15" customHeight="1" x14ac:dyDescent="0.25">
      <c r="B65" s="14"/>
      <c r="C65" s="14"/>
      <c r="H65" t="s">
        <v>55</v>
      </c>
      <c r="AQ65" s="59" t="s">
        <v>74</v>
      </c>
      <c r="AR65" s="59"/>
      <c r="AS65" s="59"/>
      <c r="AT65" s="59"/>
      <c r="AU65" s="59">
        <v>158</v>
      </c>
      <c r="AV65" s="59"/>
    </row>
    <row r="66" spans="2:49" ht="15" customHeight="1" x14ac:dyDescent="0.25">
      <c r="B66" s="14"/>
      <c r="C66" s="14"/>
      <c r="H66" t="s">
        <v>56</v>
      </c>
    </row>
    <row r="67" spans="2:49" ht="15" customHeight="1" x14ac:dyDescent="0.25">
      <c r="B67" s="14"/>
      <c r="C67" s="14"/>
    </row>
    <row r="68" spans="2:49" ht="15" customHeight="1" x14ac:dyDescent="0.25">
      <c r="B68" s="53" t="s">
        <v>57</v>
      </c>
      <c r="C68" s="53"/>
      <c r="D68" s="53"/>
      <c r="E68" s="53"/>
      <c r="F68" s="53"/>
      <c r="G68" s="53"/>
      <c r="H68" t="s">
        <v>58</v>
      </c>
      <c r="AQ68" s="59" t="s">
        <v>73</v>
      </c>
      <c r="AR68" s="59"/>
      <c r="AS68" s="59"/>
      <c r="AT68" s="59"/>
      <c r="AU68" s="59">
        <v>430</v>
      </c>
      <c r="AV68" s="59"/>
    </row>
    <row r="69" spans="2:49" ht="15" customHeight="1" x14ac:dyDescent="0.25">
      <c r="B69" s="59"/>
      <c r="C69" s="59"/>
      <c r="H69" t="s">
        <v>59</v>
      </c>
      <c r="AQ69" s="59" t="s">
        <v>74</v>
      </c>
      <c r="AR69" s="59"/>
      <c r="AS69" s="59"/>
      <c r="AT69" s="59"/>
      <c r="AU69" s="59">
        <v>339</v>
      </c>
      <c r="AV69" s="59"/>
    </row>
    <row r="70" spans="2:49" ht="15" customHeight="1" x14ac:dyDescent="0.25">
      <c r="B70" s="59"/>
      <c r="C70" s="59"/>
      <c r="H70" t="s">
        <v>60</v>
      </c>
    </row>
    <row r="71" spans="2:49" ht="15" customHeight="1" x14ac:dyDescent="0.25">
      <c r="B71" s="14"/>
      <c r="C71" s="14"/>
    </row>
    <row r="72" spans="2:49" ht="15" customHeight="1" x14ac:dyDescent="0.25">
      <c r="B72" s="53" t="s">
        <v>61</v>
      </c>
      <c r="C72" s="53"/>
      <c r="D72" s="53"/>
      <c r="E72" s="53"/>
      <c r="F72" s="53"/>
      <c r="G72" s="53"/>
      <c r="H72" t="s">
        <v>62</v>
      </c>
      <c r="AQ72" s="59" t="s">
        <v>73</v>
      </c>
      <c r="AR72" s="59"/>
      <c r="AS72" s="59"/>
      <c r="AT72" s="59"/>
      <c r="AU72" s="60">
        <v>1.3</v>
      </c>
      <c r="AV72" s="60"/>
      <c r="AW72" t="s">
        <v>126</v>
      </c>
    </row>
    <row r="73" spans="2:49" ht="15" customHeight="1" x14ac:dyDescent="0.25">
      <c r="B73" s="14"/>
      <c r="C73" s="14"/>
      <c r="H73" t="s">
        <v>63</v>
      </c>
      <c r="AQ73" s="59" t="s">
        <v>74</v>
      </c>
      <c r="AR73" s="59"/>
      <c r="AS73" s="59"/>
      <c r="AT73" s="59"/>
      <c r="AU73" s="60">
        <v>0.7</v>
      </c>
      <c r="AV73" s="60"/>
      <c r="AW73" t="s">
        <v>127</v>
      </c>
    </row>
    <row r="74" spans="2:49" ht="15" customHeight="1" x14ac:dyDescent="0.25">
      <c r="B74" s="14"/>
      <c r="C74" s="14"/>
      <c r="H74" t="s">
        <v>64</v>
      </c>
    </row>
    <row r="75" spans="2:49" ht="15" customHeight="1" x14ac:dyDescent="0.25">
      <c r="B75" s="14"/>
      <c r="C75" s="14"/>
      <c r="H75" t="s">
        <v>65</v>
      </c>
    </row>
    <row r="76" spans="2:49" ht="15" customHeight="1" x14ac:dyDescent="0.25">
      <c r="B76" s="14"/>
      <c r="C76" s="14"/>
      <c r="H76" t="s">
        <v>66</v>
      </c>
    </row>
    <row r="77" spans="2:49" ht="15" customHeight="1" x14ac:dyDescent="0.25">
      <c r="B77" s="7"/>
      <c r="C77" s="7"/>
    </row>
    <row r="78" spans="2:49" ht="15" customHeight="1" x14ac:dyDescent="0.25">
      <c r="B78" s="18" t="s">
        <v>9</v>
      </c>
      <c r="C78">
        <v>702</v>
      </c>
      <c r="D78">
        <v>230</v>
      </c>
      <c r="E78">
        <v>337</v>
      </c>
      <c r="F78">
        <v>152</v>
      </c>
      <c r="G78">
        <v>348</v>
      </c>
      <c r="H78">
        <v>158</v>
      </c>
      <c r="I78">
        <v>339</v>
      </c>
      <c r="J78" s="8">
        <v>0.7</v>
      </c>
      <c r="L78" t="s">
        <v>10</v>
      </c>
    </row>
    <row r="79" spans="2:49" ht="15" customHeight="1" x14ac:dyDescent="0.25">
      <c r="B79" s="18" t="s">
        <v>11</v>
      </c>
      <c r="C79">
        <v>144</v>
      </c>
      <c r="D79">
        <v>65</v>
      </c>
      <c r="E79">
        <v>62</v>
      </c>
      <c r="F79">
        <v>31</v>
      </c>
      <c r="G79">
        <v>64</v>
      </c>
      <c r="H79">
        <v>33</v>
      </c>
      <c r="I79">
        <v>91</v>
      </c>
      <c r="J79" s="8">
        <v>0.6</v>
      </c>
      <c r="L79" t="s">
        <v>12</v>
      </c>
    </row>
    <row r="80" spans="2:49" ht="15" customHeight="1" x14ac:dyDescent="0.25">
      <c r="B80" s="7"/>
      <c r="C80" s="7"/>
    </row>
    <row r="81" spans="2:17" ht="15" customHeight="1" x14ac:dyDescent="0.25">
      <c r="C81">
        <f t="shared" ref="C81:J81" si="0">IF(C87&lt;0.5, (C85+((C84-C85)*((C87)*2))), (C84+((C83-C84)*((C87-0.5)*2))))</f>
        <v>90.277777777777771</v>
      </c>
      <c r="D81">
        <f t="shared" si="0"/>
        <v>112.92307692307692</v>
      </c>
      <c r="E81">
        <f t="shared" si="0"/>
        <v>80.645161290322577</v>
      </c>
      <c r="F81">
        <f t="shared" si="0"/>
        <v>92.741935483870975</v>
      </c>
      <c r="G81">
        <f t="shared" si="0"/>
        <v>115</v>
      </c>
      <c r="H81">
        <f t="shared" si="0"/>
        <v>102.27272727272728</v>
      </c>
      <c r="I81">
        <f t="shared" si="0"/>
        <v>118.02197802197801</v>
      </c>
      <c r="J81">
        <f t="shared" si="0"/>
        <v>110.00000000000001</v>
      </c>
      <c r="L81" t="s">
        <v>28</v>
      </c>
    </row>
    <row r="82" spans="2:17" ht="15" customHeight="1" x14ac:dyDescent="0.25"/>
    <row r="83" spans="2:17" ht="15" customHeight="1" x14ac:dyDescent="0.25">
      <c r="C83">
        <v>115</v>
      </c>
      <c r="D83">
        <v>140</v>
      </c>
      <c r="E83">
        <v>115</v>
      </c>
      <c r="F83">
        <v>115</v>
      </c>
      <c r="G83">
        <v>115</v>
      </c>
      <c r="H83">
        <v>115</v>
      </c>
      <c r="I83">
        <v>140</v>
      </c>
      <c r="J83">
        <v>130</v>
      </c>
    </row>
    <row r="84" spans="2:17" ht="15" customHeight="1" x14ac:dyDescent="0.25">
      <c r="C84">
        <v>100</v>
      </c>
      <c r="D84">
        <v>100</v>
      </c>
      <c r="E84">
        <v>100</v>
      </c>
      <c r="F84">
        <v>100</v>
      </c>
      <c r="G84">
        <v>100</v>
      </c>
      <c r="H84">
        <v>100</v>
      </c>
      <c r="I84">
        <v>100</v>
      </c>
      <c r="J84">
        <v>100</v>
      </c>
    </row>
    <row r="85" spans="2:17" ht="15" customHeight="1" x14ac:dyDescent="0.25">
      <c r="C85">
        <v>75</v>
      </c>
      <c r="D85">
        <v>70</v>
      </c>
      <c r="E85">
        <v>75</v>
      </c>
      <c r="F85">
        <v>85</v>
      </c>
      <c r="G85">
        <v>75</v>
      </c>
      <c r="H85">
        <v>85</v>
      </c>
      <c r="I85">
        <v>65</v>
      </c>
      <c r="J85">
        <v>70</v>
      </c>
    </row>
    <row r="86" spans="2:17" ht="15" customHeight="1" x14ac:dyDescent="0.25"/>
    <row r="87" spans="2:17" ht="15" customHeight="1" x14ac:dyDescent="0.25">
      <c r="C87">
        <f>(H12-C78)/C79</f>
        <v>0.30555555555555558</v>
      </c>
      <c r="D87">
        <f>(J12-D78)/D79</f>
        <v>0.66153846153846152</v>
      </c>
      <c r="E87">
        <f>(L12-E78)/E79</f>
        <v>0.11290322580645161</v>
      </c>
      <c r="F87">
        <f>(N12-F78)/F79</f>
        <v>0.25806451612903225</v>
      </c>
      <c r="G87">
        <f>(P12-G78)/G79</f>
        <v>1</v>
      </c>
      <c r="H87">
        <f>(R12-H78)/H79</f>
        <v>0.5757575757575758</v>
      </c>
      <c r="I87">
        <f>(T12-I78)/I79</f>
        <v>0.72527472527472525</v>
      </c>
      <c r="J87">
        <f>(Z12-J78)/J79</f>
        <v>0.66666666666666696</v>
      </c>
      <c r="L87" s="53">
        <f>((2*C87)+(2*D87)+(2*E87)+(2*F87)+(2*G87)+(2*H87)+(2*I87)+J87)/15</f>
        <v>0.52965698578601805</v>
      </c>
      <c r="M87" s="53"/>
      <c r="N87" t="s">
        <v>124</v>
      </c>
    </row>
    <row r="88" spans="2:17" ht="15" customHeight="1" x14ac:dyDescent="0.25">
      <c r="B88" s="7" t="s">
        <v>137</v>
      </c>
      <c r="C88" s="7" t="s">
        <v>138</v>
      </c>
      <c r="D88" t="s">
        <v>139</v>
      </c>
      <c r="G88" t="s">
        <v>1</v>
      </c>
      <c r="H88" t="s">
        <v>3</v>
      </c>
      <c r="I88" t="s">
        <v>2</v>
      </c>
      <c r="J88" t="s">
        <v>144</v>
      </c>
      <c r="K88" t="s">
        <v>4</v>
      </c>
      <c r="O88" t="s">
        <v>146</v>
      </c>
      <c r="P88" t="s">
        <v>147</v>
      </c>
      <c r="Q88" t="s">
        <v>148</v>
      </c>
    </row>
    <row r="89" spans="2:17" ht="15" customHeight="1" x14ac:dyDescent="0.25">
      <c r="B89" t="s">
        <v>140</v>
      </c>
      <c r="C89" t="s">
        <v>140</v>
      </c>
      <c r="D89" t="s">
        <v>83</v>
      </c>
      <c r="G89" t="s">
        <v>145</v>
      </c>
      <c r="H89" t="s">
        <v>145</v>
      </c>
      <c r="I89" t="s">
        <v>145</v>
      </c>
      <c r="J89" t="s">
        <v>145</v>
      </c>
      <c r="K89" t="s">
        <v>145</v>
      </c>
      <c r="O89" t="s">
        <v>146</v>
      </c>
      <c r="P89" t="s">
        <v>151</v>
      </c>
    </row>
    <row r="90" spans="2:17" ht="15" customHeight="1" x14ac:dyDescent="0.25">
      <c r="B90" t="s">
        <v>141</v>
      </c>
      <c r="C90" t="s">
        <v>141</v>
      </c>
      <c r="D90" t="s">
        <v>90</v>
      </c>
      <c r="G90" t="s">
        <v>3</v>
      </c>
      <c r="H90" t="s">
        <v>1</v>
      </c>
      <c r="I90" t="s">
        <v>1</v>
      </c>
      <c r="J90" t="s">
        <v>1</v>
      </c>
      <c r="O90" t="s">
        <v>149</v>
      </c>
      <c r="P90" t="s">
        <v>152</v>
      </c>
    </row>
    <row r="91" spans="2:17" ht="15" customHeight="1" x14ac:dyDescent="0.25">
      <c r="B91" t="s">
        <v>142</v>
      </c>
      <c r="C91" t="s">
        <v>142</v>
      </c>
      <c r="D91" t="s">
        <v>91</v>
      </c>
      <c r="G91" t="s">
        <v>2</v>
      </c>
      <c r="H91" t="s">
        <v>2</v>
      </c>
      <c r="I91" t="s">
        <v>3</v>
      </c>
      <c r="J91" t="s">
        <v>3</v>
      </c>
      <c r="O91" t="s">
        <v>150</v>
      </c>
      <c r="P91" t="s">
        <v>153</v>
      </c>
    </row>
    <row r="92" spans="2:17" ht="15" customHeight="1" x14ac:dyDescent="0.25">
      <c r="B92" t="s">
        <v>82</v>
      </c>
      <c r="C92" t="s">
        <v>82</v>
      </c>
      <c r="D92" t="s">
        <v>92</v>
      </c>
      <c r="G92" t="s">
        <v>144</v>
      </c>
      <c r="H92" t="s">
        <v>144</v>
      </c>
      <c r="I92" t="s">
        <v>144</v>
      </c>
      <c r="J92" t="s">
        <v>2</v>
      </c>
      <c r="P92" t="s">
        <v>154</v>
      </c>
    </row>
    <row r="93" spans="2:17" ht="15" customHeight="1" x14ac:dyDescent="0.25">
      <c r="B93" t="s">
        <v>83</v>
      </c>
      <c r="C93" t="s">
        <v>83</v>
      </c>
      <c r="D93" t="s">
        <v>99</v>
      </c>
    </row>
    <row r="94" spans="2:17" ht="15" customHeight="1" x14ac:dyDescent="0.25">
      <c r="B94" t="s">
        <v>90</v>
      </c>
      <c r="C94" t="s">
        <v>90</v>
      </c>
      <c r="D94" t="s">
        <v>89</v>
      </c>
    </row>
    <row r="95" spans="2:17" ht="15" customHeight="1" x14ac:dyDescent="0.25">
      <c r="B95" t="s">
        <v>91</v>
      </c>
      <c r="C95" t="s">
        <v>91</v>
      </c>
      <c r="D95" t="s">
        <v>88</v>
      </c>
    </row>
    <row r="96" spans="2:17" ht="15" customHeight="1" x14ac:dyDescent="0.25">
      <c r="B96" t="s">
        <v>92</v>
      </c>
      <c r="C96" t="s">
        <v>92</v>
      </c>
      <c r="D96" t="s">
        <v>87</v>
      </c>
    </row>
    <row r="97" spans="2:3" ht="15" customHeight="1" x14ac:dyDescent="0.25">
      <c r="B97" t="s">
        <v>99</v>
      </c>
    </row>
    <row r="98" spans="2:3" ht="15" customHeight="1" x14ac:dyDescent="0.25">
      <c r="B98" t="s">
        <v>89</v>
      </c>
    </row>
    <row r="99" spans="2:3" ht="15" customHeight="1" x14ac:dyDescent="0.25">
      <c r="B99" t="s">
        <v>88</v>
      </c>
    </row>
    <row r="100" spans="2:3" ht="15" customHeight="1" x14ac:dyDescent="0.25">
      <c r="B100" t="s">
        <v>87</v>
      </c>
    </row>
    <row r="101" spans="2:3" ht="15" customHeight="1" x14ac:dyDescent="0.25"/>
    <row r="102" spans="2:3" ht="15" customHeight="1" x14ac:dyDescent="0.25">
      <c r="B102" s="23"/>
    </row>
    <row r="103" spans="2:3" ht="15" customHeight="1" x14ac:dyDescent="0.25"/>
    <row r="104" spans="2:3" ht="15" customHeight="1" x14ac:dyDescent="0.25"/>
    <row r="105" spans="2:3" ht="15" customHeight="1" x14ac:dyDescent="0.25"/>
    <row r="106" spans="2:3" ht="15" customHeight="1" x14ac:dyDescent="0.25"/>
    <row r="107" spans="2:3" ht="15" customHeight="1" x14ac:dyDescent="0.25">
      <c r="B107" s="7"/>
      <c r="C107" s="7"/>
    </row>
    <row r="108" spans="2:3" ht="15" customHeight="1" x14ac:dyDescent="0.25">
      <c r="B108" s="7"/>
      <c r="C108" s="7"/>
    </row>
    <row r="109" spans="2:3" ht="15" customHeight="1" x14ac:dyDescent="0.25">
      <c r="B109" s="7"/>
      <c r="C109" s="7"/>
    </row>
    <row r="110" spans="2:3" ht="15" customHeight="1" x14ac:dyDescent="0.25">
      <c r="B110" s="7"/>
      <c r="C110" s="7"/>
    </row>
    <row r="111" spans="2:3" ht="15" customHeight="1" x14ac:dyDescent="0.25">
      <c r="B111" s="7"/>
      <c r="C111" s="7"/>
    </row>
    <row r="112" spans="2:3" ht="15" customHeight="1" x14ac:dyDescent="0.25">
      <c r="B112" s="7"/>
      <c r="C112" s="7"/>
    </row>
    <row r="113" ht="15" customHeight="1" x14ac:dyDescent="0.25"/>
    <row r="114" ht="15" customHeight="1" x14ac:dyDescent="0.25"/>
    <row r="115" ht="15" customHeight="1" x14ac:dyDescent="0.25"/>
    <row r="116" ht="15" customHeight="1" x14ac:dyDescent="0.25"/>
    <row r="117" ht="15" customHeight="1" x14ac:dyDescent="0.25"/>
    <row r="118" ht="15" customHeight="1" x14ac:dyDescent="0.25"/>
  </sheetData>
  <mergeCells count="363">
    <mergeCell ref="L87:M87"/>
    <mergeCell ref="B70:C70"/>
    <mergeCell ref="B72:G72"/>
    <mergeCell ref="AQ72:AT72"/>
    <mergeCell ref="AU72:AV72"/>
    <mergeCell ref="AQ73:AT73"/>
    <mergeCell ref="AU73:AV73"/>
    <mergeCell ref="AQ65:AT65"/>
    <mergeCell ref="AU65:AV65"/>
    <mergeCell ref="B68:G68"/>
    <mergeCell ref="AQ68:AT68"/>
    <mergeCell ref="AU68:AV68"/>
    <mergeCell ref="B69:C69"/>
    <mergeCell ref="AQ69:AT69"/>
    <mergeCell ref="AU69:AV69"/>
    <mergeCell ref="B60:G60"/>
    <mergeCell ref="AQ60:AT60"/>
    <mergeCell ref="AU60:AV60"/>
    <mergeCell ref="AQ61:AT61"/>
    <mergeCell ref="AU61:AV61"/>
    <mergeCell ref="B64:G64"/>
    <mergeCell ref="AQ64:AT64"/>
    <mergeCell ref="AU64:AV64"/>
    <mergeCell ref="AQ53:AT53"/>
    <mergeCell ref="AU53:AV53"/>
    <mergeCell ref="B56:G56"/>
    <mergeCell ref="AQ56:AT56"/>
    <mergeCell ref="AU56:AV56"/>
    <mergeCell ref="AQ57:AT57"/>
    <mergeCell ref="AU57:AV57"/>
    <mergeCell ref="B46:G46"/>
    <mergeCell ref="AQ46:AT46"/>
    <mergeCell ref="AU46:AV46"/>
    <mergeCell ref="AQ47:AT47"/>
    <mergeCell ref="AU47:AV47"/>
    <mergeCell ref="B52:G52"/>
    <mergeCell ref="AQ52:AT52"/>
    <mergeCell ref="AU52:AV52"/>
    <mergeCell ref="T37:U37"/>
    <mergeCell ref="V37:W37"/>
    <mergeCell ref="B40:G40"/>
    <mergeCell ref="AQ40:AT40"/>
    <mergeCell ref="AU40:AV40"/>
    <mergeCell ref="AQ41:AT41"/>
    <mergeCell ref="AU41:AV41"/>
    <mergeCell ref="R36:S36"/>
    <mergeCell ref="T36:U36"/>
    <mergeCell ref="V36:W36"/>
    <mergeCell ref="B37:G37"/>
    <mergeCell ref="H37:I37"/>
    <mergeCell ref="J37:K37"/>
    <mergeCell ref="L37:M37"/>
    <mergeCell ref="N37:O37"/>
    <mergeCell ref="P37:Q37"/>
    <mergeCell ref="R37:S37"/>
    <mergeCell ref="B36:G36"/>
    <mergeCell ref="H36:I36"/>
    <mergeCell ref="J36:K36"/>
    <mergeCell ref="L36:M36"/>
    <mergeCell ref="N36:O36"/>
    <mergeCell ref="P36:Q36"/>
    <mergeCell ref="B35:G35"/>
    <mergeCell ref="H35:I35"/>
    <mergeCell ref="J35:K35"/>
    <mergeCell ref="L35:M35"/>
    <mergeCell ref="N35:O35"/>
    <mergeCell ref="P35:Q35"/>
    <mergeCell ref="R35:S35"/>
    <mergeCell ref="T35:U35"/>
    <mergeCell ref="V35:W35"/>
    <mergeCell ref="B34:G34"/>
    <mergeCell ref="H34:I34"/>
    <mergeCell ref="J34:K34"/>
    <mergeCell ref="L34:M34"/>
    <mergeCell ref="N34:O34"/>
    <mergeCell ref="P34:Q34"/>
    <mergeCell ref="R34:S34"/>
    <mergeCell ref="T34:U34"/>
    <mergeCell ref="V34:W34"/>
    <mergeCell ref="R32:S32"/>
    <mergeCell ref="T32:U32"/>
    <mergeCell ref="V32:W32"/>
    <mergeCell ref="B33:G33"/>
    <mergeCell ref="H33:I33"/>
    <mergeCell ref="J33:K33"/>
    <mergeCell ref="L33:M33"/>
    <mergeCell ref="N33:O33"/>
    <mergeCell ref="P33:Q33"/>
    <mergeCell ref="R33:S33"/>
    <mergeCell ref="B32:G32"/>
    <mergeCell ref="H32:I32"/>
    <mergeCell ref="J32:K32"/>
    <mergeCell ref="L32:M32"/>
    <mergeCell ref="N32:O32"/>
    <mergeCell ref="P32:Q32"/>
    <mergeCell ref="T33:U33"/>
    <mergeCell ref="V33:W33"/>
    <mergeCell ref="B31:G31"/>
    <mergeCell ref="H31:I31"/>
    <mergeCell ref="J31:K31"/>
    <mergeCell ref="L31:M31"/>
    <mergeCell ref="N31:O31"/>
    <mergeCell ref="P31:Q31"/>
    <mergeCell ref="R31:S31"/>
    <mergeCell ref="T31:U31"/>
    <mergeCell ref="V31:W31"/>
    <mergeCell ref="V28:W28"/>
    <mergeCell ref="H30:I30"/>
    <mergeCell ref="J30:K30"/>
    <mergeCell ref="L30:M30"/>
    <mergeCell ref="N30:O30"/>
    <mergeCell ref="P30:Q30"/>
    <mergeCell ref="R30:S30"/>
    <mergeCell ref="T30:U30"/>
    <mergeCell ref="V30:W30"/>
    <mergeCell ref="V26:W26"/>
    <mergeCell ref="B27:G27"/>
    <mergeCell ref="H27:I27"/>
    <mergeCell ref="J27:K27"/>
    <mergeCell ref="L27:M27"/>
    <mergeCell ref="N27:O27"/>
    <mergeCell ref="P27:Q27"/>
    <mergeCell ref="R27:S27"/>
    <mergeCell ref="T27:U27"/>
    <mergeCell ref="V27:W27"/>
    <mergeCell ref="B26:G26"/>
    <mergeCell ref="H26:I26"/>
    <mergeCell ref="J26:K26"/>
    <mergeCell ref="L26:M26"/>
    <mergeCell ref="N26:O26"/>
    <mergeCell ref="P26:Q26"/>
    <mergeCell ref="R26:S26"/>
    <mergeCell ref="T26:U26"/>
    <mergeCell ref="B28:G28"/>
    <mergeCell ref="H28:I28"/>
    <mergeCell ref="J28:K28"/>
    <mergeCell ref="L28:M28"/>
    <mergeCell ref="N28:O28"/>
    <mergeCell ref="P28:Q28"/>
    <mergeCell ref="R28:S28"/>
    <mergeCell ref="T28:U28"/>
    <mergeCell ref="R24:S24"/>
    <mergeCell ref="T24:U24"/>
    <mergeCell ref="V24:W24"/>
    <mergeCell ref="B25:G25"/>
    <mergeCell ref="H25:I25"/>
    <mergeCell ref="J25:K25"/>
    <mergeCell ref="L25:M25"/>
    <mergeCell ref="N25:O25"/>
    <mergeCell ref="P25:Q25"/>
    <mergeCell ref="R25:S25"/>
    <mergeCell ref="B24:G24"/>
    <mergeCell ref="H24:I24"/>
    <mergeCell ref="J24:K24"/>
    <mergeCell ref="L24:M24"/>
    <mergeCell ref="N24:O24"/>
    <mergeCell ref="P24:Q24"/>
    <mergeCell ref="T25:U25"/>
    <mergeCell ref="V25:W25"/>
    <mergeCell ref="Z20:AA20"/>
    <mergeCell ref="H22:W22"/>
    <mergeCell ref="H23:I23"/>
    <mergeCell ref="J23:K23"/>
    <mergeCell ref="L23:M23"/>
    <mergeCell ref="N23:O23"/>
    <mergeCell ref="P23:Q23"/>
    <mergeCell ref="R23:S23"/>
    <mergeCell ref="T23:U23"/>
    <mergeCell ref="V23:W23"/>
    <mergeCell ref="H19:W19"/>
    <mergeCell ref="E20:G20"/>
    <mergeCell ref="H20:I20"/>
    <mergeCell ref="J20:K20"/>
    <mergeCell ref="L20:M20"/>
    <mergeCell ref="N20:O20"/>
    <mergeCell ref="P20:Q20"/>
    <mergeCell ref="R20:S20"/>
    <mergeCell ref="T20:U20"/>
    <mergeCell ref="V20:W20"/>
    <mergeCell ref="E17:G17"/>
    <mergeCell ref="H17:I17"/>
    <mergeCell ref="J17:K17"/>
    <mergeCell ref="L17:M17"/>
    <mergeCell ref="N17:O17"/>
    <mergeCell ref="P17:Q17"/>
    <mergeCell ref="R17:S17"/>
    <mergeCell ref="T17:U17"/>
    <mergeCell ref="V17:W17"/>
    <mergeCell ref="E16:G16"/>
    <mergeCell ref="H16:I16"/>
    <mergeCell ref="J16:K16"/>
    <mergeCell ref="L16:M16"/>
    <mergeCell ref="N16:O16"/>
    <mergeCell ref="P16:Q16"/>
    <mergeCell ref="R16:S16"/>
    <mergeCell ref="T16:U16"/>
    <mergeCell ref="V16:W16"/>
    <mergeCell ref="R14:S14"/>
    <mergeCell ref="T14:U14"/>
    <mergeCell ref="V14:W14"/>
    <mergeCell ref="E15:G15"/>
    <mergeCell ref="H15:I15"/>
    <mergeCell ref="J15:K15"/>
    <mergeCell ref="L15:M15"/>
    <mergeCell ref="N15:O15"/>
    <mergeCell ref="P15:Q15"/>
    <mergeCell ref="R15:S15"/>
    <mergeCell ref="E14:G14"/>
    <mergeCell ref="H14:I14"/>
    <mergeCell ref="J14:K14"/>
    <mergeCell ref="L14:M14"/>
    <mergeCell ref="N14:O14"/>
    <mergeCell ref="P14:Q14"/>
    <mergeCell ref="T15:U15"/>
    <mergeCell ref="V15:W15"/>
    <mergeCell ref="AM13:AN13"/>
    <mergeCell ref="AO13:AP13"/>
    <mergeCell ref="AQ13:AR13"/>
    <mergeCell ref="AS13:AT13"/>
    <mergeCell ref="AU13:AV13"/>
    <mergeCell ref="AW13:AX13"/>
    <mergeCell ref="R13:S13"/>
    <mergeCell ref="T13:U13"/>
    <mergeCell ref="V13:W13"/>
    <mergeCell ref="AE13:AH13"/>
    <mergeCell ref="AI13:AJ13"/>
    <mergeCell ref="AK13:AL13"/>
    <mergeCell ref="E13:G13"/>
    <mergeCell ref="H13:I13"/>
    <mergeCell ref="J13:K13"/>
    <mergeCell ref="L13:M13"/>
    <mergeCell ref="N13:O13"/>
    <mergeCell ref="P13:Q13"/>
    <mergeCell ref="E12:G12"/>
    <mergeCell ref="H12:I12"/>
    <mergeCell ref="J12:K12"/>
    <mergeCell ref="L12:M12"/>
    <mergeCell ref="N12:O12"/>
    <mergeCell ref="P12:Q12"/>
    <mergeCell ref="H10:W10"/>
    <mergeCell ref="AE10:AH10"/>
    <mergeCell ref="AI10:AJ10"/>
    <mergeCell ref="AK10:AL10"/>
    <mergeCell ref="AM10:AN10"/>
    <mergeCell ref="R12:S12"/>
    <mergeCell ref="T12:U12"/>
    <mergeCell ref="V12:W12"/>
    <mergeCell ref="Z12:AA12"/>
    <mergeCell ref="H11:I11"/>
    <mergeCell ref="J11:K11"/>
    <mergeCell ref="L11:M11"/>
    <mergeCell ref="N11:O11"/>
    <mergeCell ref="P11:Q11"/>
    <mergeCell ref="R11:S11"/>
    <mergeCell ref="AS11:AT11"/>
    <mergeCell ref="AU11:AV11"/>
    <mergeCell ref="AW11:AX11"/>
    <mergeCell ref="T11:U11"/>
    <mergeCell ref="V11:W11"/>
    <mergeCell ref="Z11:AA11"/>
    <mergeCell ref="AE11:AH11"/>
    <mergeCell ref="AI11:AJ11"/>
    <mergeCell ref="AK11:AL11"/>
    <mergeCell ref="AM11:AN11"/>
    <mergeCell ref="AO11:AP11"/>
    <mergeCell ref="AQ11:AR11"/>
    <mergeCell ref="AO10:AP10"/>
    <mergeCell ref="AQ10:AR10"/>
    <mergeCell ref="AS10:AT10"/>
    <mergeCell ref="AU10:AV10"/>
    <mergeCell ref="AU8:AV8"/>
    <mergeCell ref="AW8:AX8"/>
    <mergeCell ref="AE9:AH9"/>
    <mergeCell ref="AI9:AJ9"/>
    <mergeCell ref="AK9:AL9"/>
    <mergeCell ref="AM9:AN9"/>
    <mergeCell ref="AO9:AP9"/>
    <mergeCell ref="AQ9:AR9"/>
    <mergeCell ref="AS9:AT9"/>
    <mergeCell ref="AU9:AV9"/>
    <mergeCell ref="AW9:AX9"/>
    <mergeCell ref="AW10:AX10"/>
    <mergeCell ref="B8:F8"/>
    <mergeCell ref="H8:AA8"/>
    <mergeCell ref="AE8:AH8"/>
    <mergeCell ref="AI8:AJ8"/>
    <mergeCell ref="AK8:AL8"/>
    <mergeCell ref="AM8:AN8"/>
    <mergeCell ref="AO8:AP8"/>
    <mergeCell ref="AQ8:AR8"/>
    <mergeCell ref="AS8:AT8"/>
    <mergeCell ref="AW6:AX6"/>
    <mergeCell ref="B7:F7"/>
    <mergeCell ref="H7:AA7"/>
    <mergeCell ref="AE7:AH7"/>
    <mergeCell ref="AI7:AJ7"/>
    <mergeCell ref="AK7:AL7"/>
    <mergeCell ref="AM7:AN7"/>
    <mergeCell ref="AO7:AP7"/>
    <mergeCell ref="AE6:AH6"/>
    <mergeCell ref="AI6:AJ6"/>
    <mergeCell ref="AK6:AL6"/>
    <mergeCell ref="AM6:AN6"/>
    <mergeCell ref="AO6:AP6"/>
    <mergeCell ref="AQ6:AR6"/>
    <mergeCell ref="AQ7:AR7"/>
    <mergeCell ref="AS7:AT7"/>
    <mergeCell ref="AU7:AV7"/>
    <mergeCell ref="AW7:AX7"/>
    <mergeCell ref="B6:F6"/>
    <mergeCell ref="H6:L6"/>
    <mergeCell ref="M6:O6"/>
    <mergeCell ref="P6:R6"/>
    <mergeCell ref="S6:U6"/>
    <mergeCell ref="V6:X6"/>
    <mergeCell ref="Y6:AA6"/>
    <mergeCell ref="AS6:AT6"/>
    <mergeCell ref="AU6:AV6"/>
    <mergeCell ref="AU4:AV4"/>
    <mergeCell ref="AW4:AX4"/>
    <mergeCell ref="B5:F5"/>
    <mergeCell ref="H5:AA5"/>
    <mergeCell ref="AE5:AH5"/>
    <mergeCell ref="AI5:AJ5"/>
    <mergeCell ref="AK5:AL5"/>
    <mergeCell ref="AM5:AN5"/>
    <mergeCell ref="AO5:AP5"/>
    <mergeCell ref="AQ5:AR5"/>
    <mergeCell ref="AS5:AT5"/>
    <mergeCell ref="AU5:AV5"/>
    <mergeCell ref="AW5:AX5"/>
    <mergeCell ref="B4:F4"/>
    <mergeCell ref="H4:AA4"/>
    <mergeCell ref="AE4:AH4"/>
    <mergeCell ref="AI4:AJ4"/>
    <mergeCell ref="AK4:AL4"/>
    <mergeCell ref="AM4:AN4"/>
    <mergeCell ref="AO4:AP4"/>
    <mergeCell ref="AQ4:AR4"/>
    <mergeCell ref="AS4:AT4"/>
    <mergeCell ref="AO2:AP2"/>
    <mergeCell ref="AQ2:AR2"/>
    <mergeCell ref="AS2:AT2"/>
    <mergeCell ref="AU2:AV2"/>
    <mergeCell ref="AW2:AX2"/>
    <mergeCell ref="B3:F3"/>
    <mergeCell ref="H3:L3"/>
    <mergeCell ref="M3:AA3"/>
    <mergeCell ref="AE3:AH3"/>
    <mergeCell ref="AI3:AJ3"/>
    <mergeCell ref="B2:F2"/>
    <mergeCell ref="H2:AA2"/>
    <mergeCell ref="AE2:AH2"/>
    <mergeCell ref="AI2:AJ2"/>
    <mergeCell ref="AK2:AL2"/>
    <mergeCell ref="AM2:AN2"/>
    <mergeCell ref="AW3:AX3"/>
    <mergeCell ref="AK3:AL3"/>
    <mergeCell ref="AM3:AN3"/>
    <mergeCell ref="AO3:AP3"/>
    <mergeCell ref="AQ3:AR3"/>
    <mergeCell ref="AS3:AT3"/>
    <mergeCell ref="AU3:AV3"/>
  </mergeCells>
  <conditionalFormatting sqref="V12">
    <cfRule type="cellIs" dxfId="358" priority="328" operator="lessThan">
      <formula>2</formula>
    </cfRule>
    <cfRule type="cellIs" dxfId="357" priority="329" operator="greaterThan">
      <formula>5</formula>
    </cfRule>
  </conditionalFormatting>
  <conditionalFormatting sqref="Z12:AA12">
    <cfRule type="expression" dxfId="356" priority="56">
      <formula>AND($Z$12&gt;=$AU$73,$Z$12&lt;=$AU$72)</formula>
    </cfRule>
    <cfRule type="cellIs" dxfId="355" priority="326" operator="lessThan">
      <formula>0.7</formula>
    </cfRule>
    <cfRule type="cellIs" dxfId="354" priority="327" operator="greaterThan">
      <formula>1.3</formula>
    </cfRule>
  </conditionalFormatting>
  <conditionalFormatting sqref="H20 J20 T20 R20 P20 L20 N20">
    <cfRule type="containsText" dxfId="353" priority="319" operator="containsText" text="F">
      <formula>NOT(ISERROR(SEARCH("F",H20)))</formula>
    </cfRule>
    <cfRule type="containsText" dxfId="352" priority="320" operator="containsText" text="E">
      <formula>NOT(ISERROR(SEARCH("E",H20)))</formula>
    </cfRule>
    <cfRule type="containsText" dxfId="351" priority="321" operator="containsText" text="D">
      <formula>NOT(ISERROR(SEARCH("D",H20)))</formula>
    </cfRule>
    <cfRule type="containsText" dxfId="350" priority="322" operator="containsText" text="C">
      <formula>NOT(ISERROR(SEARCH("C",H20)))</formula>
    </cfRule>
    <cfRule type="containsText" dxfId="349" priority="323" operator="containsText" text="B">
      <formula>NOT(ISERROR(SEARCH("B",H20)))</formula>
    </cfRule>
    <cfRule type="containsText" dxfId="348" priority="324" operator="containsText" text="A">
      <formula>NOT(ISERROR(SEARCH("A",H20)))</formula>
    </cfRule>
    <cfRule type="containsText" dxfId="347" priority="325" operator="containsText" text="S">
      <formula>NOT(ISERROR(SEARCH("S",H20)))</formula>
    </cfRule>
  </conditionalFormatting>
  <conditionalFormatting sqref="V20">
    <cfRule type="containsText" dxfId="346" priority="312" operator="containsText" text="F">
      <formula>NOT(ISERROR(SEARCH("F",V20)))</formula>
    </cfRule>
    <cfRule type="containsText" dxfId="345" priority="313" operator="containsText" text="E">
      <formula>NOT(ISERROR(SEARCH("E",V20)))</formula>
    </cfRule>
    <cfRule type="containsText" dxfId="344" priority="314" operator="containsText" text="D">
      <formula>NOT(ISERROR(SEARCH("D",V20)))</formula>
    </cfRule>
    <cfRule type="containsText" dxfId="343" priority="315" operator="containsText" text="C">
      <formula>NOT(ISERROR(SEARCH("C",V20)))</formula>
    </cfRule>
    <cfRule type="containsText" dxfId="342" priority="316" operator="containsText" text="B">
      <formula>NOT(ISERROR(SEARCH("B",V20)))</formula>
    </cfRule>
    <cfRule type="containsText" dxfId="341" priority="317" operator="containsText" text="A">
      <formula>NOT(ISERROR(SEARCH("A",V20)))</formula>
    </cfRule>
    <cfRule type="containsText" dxfId="340" priority="318" operator="containsText" text="S">
      <formula>NOT(ISERROR(SEARCH("S",V20)))</formula>
    </cfRule>
  </conditionalFormatting>
  <conditionalFormatting sqref="Z20">
    <cfRule type="containsText" dxfId="339" priority="309" operator="containsText" text="HI">
      <formula>NOT(ISERROR(SEARCH("HI",Z20)))</formula>
    </cfRule>
    <cfRule type="containsText" dxfId="338" priority="310" operator="containsText" text="OK">
      <formula>NOT(ISERROR(SEARCH("OK",Z20)))</formula>
    </cfRule>
    <cfRule type="containsText" dxfId="337" priority="311" operator="containsText" text="LW">
      <formula>NOT(ISERROR(SEARCH("LW",Z20)))</formula>
    </cfRule>
  </conditionalFormatting>
  <conditionalFormatting sqref="L87">
    <cfRule type="cellIs" dxfId="336" priority="306" operator="between">
      <formula>0.47</formula>
      <formula>0.53</formula>
    </cfRule>
    <cfRule type="cellIs" dxfId="335" priority="307" operator="lessThan">
      <formula>0.47</formula>
    </cfRule>
    <cfRule type="cellIs" dxfId="334" priority="308" operator="greaterThan">
      <formula>0.53</formula>
    </cfRule>
  </conditionalFormatting>
  <conditionalFormatting sqref="H4">
    <cfRule type="containsText" dxfId="333" priority="302" stopIfTrue="1" operator="containsText" text="Mercury">
      <formula>NOT(ISERROR(SEARCH("Mercury",H4)))</formula>
    </cfRule>
    <cfRule type="containsText" dxfId="332" priority="303" stopIfTrue="1" operator="containsText" text="Jupiter">
      <formula>NOT(ISERROR(SEARCH("Jupiter",H4)))</formula>
    </cfRule>
    <cfRule type="containsText" dxfId="331" priority="304" stopIfTrue="1" operator="containsText" text="Mars">
      <formula>NOT(ISERROR(SEARCH("Mars",H4)))</formula>
    </cfRule>
    <cfRule type="containsText" dxfId="330" priority="305" stopIfTrue="1" operator="containsText" text="Venus">
      <formula>NOT(ISERROR(SEARCH("Venus",H4)))</formula>
    </cfRule>
  </conditionalFormatting>
  <conditionalFormatting sqref="B24">
    <cfRule type="expression" dxfId="329" priority="298">
      <formula>ISNUMBER(SEARCH("Venus",H4))=TRUE</formula>
    </cfRule>
    <cfRule type="expression" dxfId="328" priority="299">
      <formula>ISNUMBER(SEARCH("Mars",H4))=TRUE</formula>
    </cfRule>
    <cfRule type="expression" dxfId="327" priority="300">
      <formula>ISNUMBER(SEARCH("Mercury",H4))=TRUE</formula>
    </cfRule>
    <cfRule type="expression" dxfId="326" priority="301">
      <formula>ISNUMBER(SEARCH("Jupiter",H4))=TRUE</formula>
    </cfRule>
  </conditionalFormatting>
  <conditionalFormatting sqref="V28">
    <cfRule type="expression" dxfId="325" priority="198">
      <formula>ISNUMBER(SEARCH("Venus",$H$4))=TRUE</formula>
    </cfRule>
    <cfRule type="expression" dxfId="324" priority="199">
      <formula>ISNUMBER(SEARCH("Mars",$H$4))=TRUE</formula>
    </cfRule>
    <cfRule type="expression" dxfId="323" priority="200">
      <formula>ISNUMBER(SEARCH("Mercury",$H$4))=TRUE</formula>
    </cfRule>
    <cfRule type="expression" dxfId="322" priority="201">
      <formula>ISNUMBER(SEARCH("Jupiter",$H$4))=TRUE</formula>
    </cfRule>
  </conditionalFormatting>
  <conditionalFormatting sqref="H24">
    <cfRule type="expression" dxfId="321" priority="294">
      <formula>ISNUMBER(SEARCH("Venus",H4))=TRUE</formula>
    </cfRule>
    <cfRule type="expression" dxfId="320" priority="295">
      <formula>ISNUMBER(SEARCH("Mars",H4))=TRUE</formula>
    </cfRule>
    <cfRule type="expression" dxfId="319" priority="296">
      <formula>ISNUMBER(SEARCH("Mercury",H4))=TRUE</formula>
    </cfRule>
    <cfRule type="expression" dxfId="318" priority="297">
      <formula>ISNUMBER(SEARCH("Jupiter",H4))=TRUE</formula>
    </cfRule>
  </conditionalFormatting>
  <conditionalFormatting sqref="J24">
    <cfRule type="expression" dxfId="317" priority="290">
      <formula>ISNUMBER(SEARCH("Venus",H4))=TRUE</formula>
    </cfRule>
    <cfRule type="expression" dxfId="316" priority="291">
      <formula>ISNUMBER(SEARCH("Mars",H4))=TRUE</formula>
    </cfRule>
    <cfRule type="expression" dxfId="315" priority="292">
      <formula>ISNUMBER(SEARCH("Mercury",H4))=TRUE</formula>
    </cfRule>
    <cfRule type="expression" dxfId="314" priority="293">
      <formula>ISNUMBER(SEARCH("Jupiter",H4))=TRUE</formula>
    </cfRule>
  </conditionalFormatting>
  <conditionalFormatting sqref="L24">
    <cfRule type="expression" dxfId="313" priority="286">
      <formula>ISNUMBER(SEARCH("Venus",H4))=TRUE</formula>
    </cfRule>
    <cfRule type="expression" dxfId="312" priority="287">
      <formula>ISNUMBER(SEARCH("Mars",H4))=TRUE</formula>
    </cfRule>
    <cfRule type="expression" dxfId="311" priority="288">
      <formula>ISNUMBER(SEARCH("Mercury",H4))=TRUE</formula>
    </cfRule>
    <cfRule type="expression" dxfId="310" priority="289">
      <formula>ISNUMBER(SEARCH("Jupiter",H4))=TRUE</formula>
    </cfRule>
  </conditionalFormatting>
  <conditionalFormatting sqref="N24">
    <cfRule type="expression" dxfId="309" priority="282">
      <formula>ISNUMBER(SEARCH("Venus",H4))=TRUE</formula>
    </cfRule>
    <cfRule type="expression" dxfId="308" priority="283">
      <formula>ISNUMBER(SEARCH("Mars",H4))=TRUE</formula>
    </cfRule>
    <cfRule type="expression" dxfId="307" priority="284">
      <formula>ISNUMBER(SEARCH("Mercury",H4))=TRUE</formula>
    </cfRule>
    <cfRule type="expression" dxfId="306" priority="285">
      <formula>ISNUMBER(SEARCH("Jupiter",H4))=TRUE</formula>
    </cfRule>
  </conditionalFormatting>
  <conditionalFormatting sqref="P24">
    <cfRule type="expression" dxfId="305" priority="278">
      <formula>ISNUMBER(SEARCH("Venus",H4))=TRUE</formula>
    </cfRule>
    <cfRule type="expression" dxfId="304" priority="279">
      <formula>ISNUMBER(SEARCH("Mars",H4))=TRUE</formula>
    </cfRule>
    <cfRule type="expression" dxfId="303" priority="280">
      <formula>ISNUMBER(SEARCH("Mercury",H4))=TRUE</formula>
    </cfRule>
    <cfRule type="expression" dxfId="302" priority="281">
      <formula>ISNUMBER(SEARCH("Jupiter",H4))=TRUE</formula>
    </cfRule>
  </conditionalFormatting>
  <conditionalFormatting sqref="R24">
    <cfRule type="expression" dxfId="301" priority="274">
      <formula>ISNUMBER(SEARCH("Venus",H4))=TRUE</formula>
    </cfRule>
    <cfRule type="expression" dxfId="300" priority="275">
      <formula>ISNUMBER(SEARCH("Mars",H4))=TRUE</formula>
    </cfRule>
    <cfRule type="expression" dxfId="299" priority="276">
      <formula>ISNUMBER(SEARCH("Mercury",H4))=TRUE</formula>
    </cfRule>
    <cfRule type="expression" dxfId="298" priority="277">
      <formula>ISNUMBER(SEARCH("Jupiter",H4))=TRUE</formula>
    </cfRule>
  </conditionalFormatting>
  <conditionalFormatting sqref="T24">
    <cfRule type="expression" dxfId="297" priority="270">
      <formula>ISNUMBER(SEARCH("Venus",H4))=TRUE</formula>
    </cfRule>
    <cfRule type="expression" dxfId="296" priority="271">
      <formula>ISNUMBER(SEARCH("Mars",H4))=TRUE</formula>
    </cfRule>
    <cfRule type="expression" dxfId="295" priority="272">
      <formula>ISNUMBER(SEARCH("Mercury",H4))=TRUE</formula>
    </cfRule>
    <cfRule type="expression" dxfId="294" priority="273">
      <formula>ISNUMBER(SEARCH("Jupiter",H4))=TRUE</formula>
    </cfRule>
  </conditionalFormatting>
  <conditionalFormatting sqref="V24">
    <cfRule type="expression" dxfId="293" priority="266">
      <formula>ISNUMBER(SEARCH("Venus",H4))=TRUE</formula>
    </cfRule>
    <cfRule type="expression" dxfId="292" priority="267">
      <formula>ISNUMBER(SEARCH("Mars",H4))=TRUE</formula>
    </cfRule>
    <cfRule type="expression" dxfId="291" priority="268">
      <formula>ISNUMBER(SEARCH("Mercury",H4))=TRUE</formula>
    </cfRule>
    <cfRule type="expression" dxfId="290" priority="269">
      <formula>ISNUMBER(SEARCH("Jupiter",H4))=TRUE</formula>
    </cfRule>
  </conditionalFormatting>
  <conditionalFormatting sqref="V26">
    <cfRule type="expression" dxfId="289" priority="262">
      <formula>ISNUMBER(SEARCH("Venus",$H$4))=TRUE</formula>
    </cfRule>
    <cfRule type="expression" dxfId="288" priority="263">
      <formula>ISNUMBER(SEARCH("Mars",$H$4))=TRUE</formula>
    </cfRule>
    <cfRule type="expression" dxfId="287" priority="264">
      <formula>ISNUMBER(SEARCH("Mercury",$H$4))=TRUE</formula>
    </cfRule>
    <cfRule type="expression" dxfId="286" priority="265">
      <formula>ISNUMBER(SEARCH("Jupiter",$H$4))=TRUE</formula>
    </cfRule>
  </conditionalFormatting>
  <conditionalFormatting sqref="T26">
    <cfRule type="expression" dxfId="285" priority="258">
      <formula>ISNUMBER(SEARCH("Venus",$H$4))=TRUE</formula>
    </cfRule>
    <cfRule type="expression" dxfId="284" priority="259">
      <formula>ISNUMBER(SEARCH("Mars",$H$4))=TRUE</formula>
    </cfRule>
    <cfRule type="expression" dxfId="283" priority="260">
      <formula>ISNUMBER(SEARCH("Mercury",$H$4))=TRUE</formula>
    </cfRule>
    <cfRule type="expression" dxfId="282" priority="261">
      <formula>ISNUMBER(SEARCH("Jupiter",$H$4))=TRUE</formula>
    </cfRule>
  </conditionalFormatting>
  <conditionalFormatting sqref="P26">
    <cfRule type="expression" dxfId="281" priority="254">
      <formula>ISNUMBER(SEARCH("Venus",$H$4))=TRUE</formula>
    </cfRule>
    <cfRule type="expression" dxfId="280" priority="255">
      <formula>ISNUMBER(SEARCH("Mars",$H$4))=TRUE</formula>
    </cfRule>
    <cfRule type="expression" dxfId="279" priority="256">
      <formula>ISNUMBER(SEARCH("Mercury",$H$4))=TRUE</formula>
    </cfRule>
    <cfRule type="expression" dxfId="278" priority="257">
      <formula>ISNUMBER(SEARCH("Jupiter",$H$4))=TRUE</formula>
    </cfRule>
  </conditionalFormatting>
  <conditionalFormatting sqref="R26">
    <cfRule type="expression" dxfId="277" priority="250">
      <formula>ISNUMBER(SEARCH("Venus",$H$4))=TRUE</formula>
    </cfRule>
    <cfRule type="expression" dxfId="276" priority="251">
      <formula>ISNUMBER(SEARCH("Mars",$H$4))=TRUE</formula>
    </cfRule>
    <cfRule type="expression" dxfId="275" priority="252">
      <formula>ISNUMBER(SEARCH("Mercury",$H$4))=TRUE</formula>
    </cfRule>
    <cfRule type="expression" dxfId="274" priority="253">
      <formula>ISNUMBER(SEARCH("Jupiter",$H$4))=TRUE</formula>
    </cfRule>
  </conditionalFormatting>
  <conditionalFormatting sqref="N26">
    <cfRule type="expression" dxfId="273" priority="246">
      <formula>ISNUMBER(SEARCH("Venus",$H$4))=TRUE</formula>
    </cfRule>
    <cfRule type="expression" dxfId="272" priority="247">
      <formula>ISNUMBER(SEARCH("Mars",$H$4))=TRUE</formula>
    </cfRule>
    <cfRule type="expression" dxfId="271" priority="248">
      <formula>ISNUMBER(SEARCH("Mercury",$H$4))=TRUE</formula>
    </cfRule>
    <cfRule type="expression" dxfId="270" priority="249">
      <formula>ISNUMBER(SEARCH("Jupiter",$H$4))=TRUE</formula>
    </cfRule>
  </conditionalFormatting>
  <conditionalFormatting sqref="L26">
    <cfRule type="expression" dxfId="269" priority="242">
      <formula>ISNUMBER(SEARCH("Venus",$H$4))=TRUE</formula>
    </cfRule>
    <cfRule type="expression" dxfId="268" priority="243">
      <formula>ISNUMBER(SEARCH("Mars",$H$4))=TRUE</formula>
    </cfRule>
    <cfRule type="expression" dxfId="267" priority="244">
      <formula>ISNUMBER(SEARCH("Mercury",$H$4))=TRUE</formula>
    </cfRule>
    <cfRule type="expression" dxfId="266" priority="245">
      <formula>ISNUMBER(SEARCH("Jupiter",$H$4))=TRUE</formula>
    </cfRule>
  </conditionalFormatting>
  <conditionalFormatting sqref="J26">
    <cfRule type="expression" dxfId="265" priority="238">
      <formula>ISNUMBER(SEARCH("Venus",$H$4))=TRUE</formula>
    </cfRule>
    <cfRule type="expression" dxfId="264" priority="239">
      <formula>ISNUMBER(SEARCH("Mars",$H$4))=TRUE</formula>
    </cfRule>
    <cfRule type="expression" dxfId="263" priority="240">
      <formula>ISNUMBER(SEARCH("Mercury",$H$4))=TRUE</formula>
    </cfRule>
    <cfRule type="expression" dxfId="262" priority="241">
      <formula>ISNUMBER(SEARCH("Jupiter",$H$4))=TRUE</formula>
    </cfRule>
  </conditionalFormatting>
  <conditionalFormatting sqref="H26">
    <cfRule type="expression" dxfId="261" priority="234">
      <formula>ISNUMBER(SEARCH("Venus",$H$4))=TRUE</formula>
    </cfRule>
    <cfRule type="expression" dxfId="260" priority="235">
      <formula>ISNUMBER(SEARCH("Mars",$H$4))=TRUE</formula>
    </cfRule>
    <cfRule type="expression" dxfId="259" priority="236">
      <formula>ISNUMBER(SEARCH("Mercury",$H$4))=TRUE</formula>
    </cfRule>
    <cfRule type="expression" dxfId="258" priority="237">
      <formula>ISNUMBER(SEARCH("Jupiter",$H$4))=TRUE</formula>
    </cfRule>
  </conditionalFormatting>
  <conditionalFormatting sqref="B28">
    <cfRule type="expression" dxfId="257" priority="230">
      <formula>ISNUMBER(SEARCH("Venus",$H$4))=TRUE</formula>
    </cfRule>
    <cfRule type="expression" dxfId="256" priority="231">
      <formula>ISNUMBER(SEARCH("Mars",$H$4))=TRUE</formula>
    </cfRule>
    <cfRule type="expression" dxfId="255" priority="232">
      <formula>ISNUMBER(SEARCH("Mercury",$H$4))=TRUE</formula>
    </cfRule>
    <cfRule type="expression" dxfId="254" priority="233">
      <formula>ISNUMBER(SEARCH("Jupiter",$H$4))=TRUE</formula>
    </cfRule>
  </conditionalFormatting>
  <conditionalFormatting sqref="H28">
    <cfRule type="expression" dxfId="253" priority="226">
      <formula>ISNUMBER(SEARCH("Venus",$H$4))=TRUE</formula>
    </cfRule>
    <cfRule type="expression" dxfId="252" priority="227">
      <formula>ISNUMBER(SEARCH("Mars",$H$4))=TRUE</formula>
    </cfRule>
    <cfRule type="expression" dxfId="251" priority="228">
      <formula>ISNUMBER(SEARCH("Mercury",$H$4))=TRUE</formula>
    </cfRule>
    <cfRule type="expression" dxfId="250" priority="229">
      <formula>ISNUMBER(SEARCH("Jupiter",$H$4))=TRUE</formula>
    </cfRule>
  </conditionalFormatting>
  <conditionalFormatting sqref="J28">
    <cfRule type="expression" dxfId="249" priority="222">
      <formula>ISNUMBER(SEARCH("Venus",$H$4))=TRUE</formula>
    </cfRule>
    <cfRule type="expression" dxfId="248" priority="223">
      <formula>ISNUMBER(SEARCH("Mars",$H$4))=TRUE</formula>
    </cfRule>
    <cfRule type="expression" dxfId="247" priority="224">
      <formula>ISNUMBER(SEARCH("Mercury",$H$4))=TRUE</formula>
    </cfRule>
    <cfRule type="expression" dxfId="246" priority="225">
      <formula>ISNUMBER(SEARCH("Jupiter",$H$4))=TRUE</formula>
    </cfRule>
  </conditionalFormatting>
  <conditionalFormatting sqref="L28">
    <cfRule type="expression" dxfId="245" priority="218">
      <formula>ISNUMBER(SEARCH("Venus",$H$4))=TRUE</formula>
    </cfRule>
    <cfRule type="expression" dxfId="244" priority="219">
      <formula>ISNUMBER(SEARCH("Mars",$H$4))=TRUE</formula>
    </cfRule>
    <cfRule type="expression" dxfId="243" priority="220">
      <formula>ISNUMBER(SEARCH("Mercury",$H$4))=TRUE</formula>
    </cfRule>
    <cfRule type="expression" dxfId="242" priority="221">
      <formula>ISNUMBER(SEARCH("Jupiter",$H$4))=TRUE</formula>
    </cfRule>
  </conditionalFormatting>
  <conditionalFormatting sqref="N28">
    <cfRule type="expression" dxfId="241" priority="214">
      <formula>ISNUMBER(SEARCH("Venus",$H$4))=TRUE</formula>
    </cfRule>
    <cfRule type="expression" dxfId="240" priority="215">
      <formula>ISNUMBER(SEARCH("Mars",$H$4))=TRUE</formula>
    </cfRule>
    <cfRule type="expression" dxfId="239" priority="216">
      <formula>ISNUMBER(SEARCH("Mercury",$H$4))=TRUE</formula>
    </cfRule>
    <cfRule type="expression" dxfId="238" priority="217">
      <formula>ISNUMBER(SEARCH("Jupiter",$H$4))=TRUE</formula>
    </cfRule>
  </conditionalFormatting>
  <conditionalFormatting sqref="P28">
    <cfRule type="expression" dxfId="237" priority="210">
      <formula>ISNUMBER(SEARCH("Venus",$H$4))=TRUE</formula>
    </cfRule>
    <cfRule type="expression" dxfId="236" priority="211">
      <formula>ISNUMBER(SEARCH("Mars",$H$4))=TRUE</formula>
    </cfRule>
    <cfRule type="expression" dxfId="235" priority="212">
      <formula>ISNUMBER(SEARCH("Mercury",$H$4))=TRUE</formula>
    </cfRule>
    <cfRule type="expression" dxfId="234" priority="213">
      <formula>ISNUMBER(SEARCH("Jupiter",$H$4))=TRUE</formula>
    </cfRule>
  </conditionalFormatting>
  <conditionalFormatting sqref="R28">
    <cfRule type="expression" dxfId="233" priority="206">
      <formula>ISNUMBER(SEARCH("Venus",$H$4))=TRUE</formula>
    </cfRule>
    <cfRule type="expression" dxfId="232" priority="207">
      <formula>ISNUMBER(SEARCH("Mars",$H$4))=TRUE</formula>
    </cfRule>
    <cfRule type="expression" dxfId="231" priority="208">
      <formula>ISNUMBER(SEARCH("Mercury",$H$4))=TRUE</formula>
    </cfRule>
    <cfRule type="expression" dxfId="230" priority="209">
      <formula>ISNUMBER(SEARCH("Jupiter",$H$4))=TRUE</formula>
    </cfRule>
  </conditionalFormatting>
  <conditionalFormatting sqref="T28">
    <cfRule type="expression" dxfId="229" priority="202">
      <formula>ISNUMBER(SEARCH("Venus",$H$4))=TRUE</formula>
    </cfRule>
    <cfRule type="expression" dxfId="228" priority="203">
      <formula>ISNUMBER(SEARCH("Mars",$H$4))=TRUE</formula>
    </cfRule>
    <cfRule type="expression" dxfId="227" priority="204">
      <formula>ISNUMBER(SEARCH("Mercury",$H$4))=TRUE</formula>
    </cfRule>
    <cfRule type="expression" dxfId="226" priority="205">
      <formula>ISNUMBER(SEARCH("Jupiter",$H$4))=TRUE</formula>
    </cfRule>
  </conditionalFormatting>
  <conditionalFormatting sqref="B26">
    <cfRule type="expression" dxfId="225" priority="330">
      <formula>ISNUMBER(SEARCH("Venus",$H$4))=TRUE</formula>
    </cfRule>
    <cfRule type="expression" dxfId="224" priority="331">
      <formula>ISNUMBER(SEARCH("Mars",$H$4))=TRUE</formula>
    </cfRule>
    <cfRule type="expression" dxfId="223" priority="332">
      <formula>ISNUMBER(SEARCH("Mercury",$H$4))=TRUE</formula>
    </cfRule>
    <cfRule type="expression" dxfId="222" priority="333">
      <formula>ISNUMBER(SEARCH("Jupiter",$H$4))=TRUE</formula>
    </cfRule>
  </conditionalFormatting>
  <conditionalFormatting sqref="B25">
    <cfRule type="expression" dxfId="221" priority="194">
      <formula>ISNUMBER(SEARCH("Venus",$H$4))=TRUE</formula>
    </cfRule>
    <cfRule type="expression" dxfId="220" priority="195">
      <formula>ISNUMBER(SEARCH("Mars",$H$4))=TRUE</formula>
    </cfRule>
    <cfRule type="expression" dxfId="219" priority="196">
      <formula>ISNUMBER(SEARCH("Mercury",$H$4))=TRUE</formula>
    </cfRule>
    <cfRule type="expression" dxfId="218" priority="197">
      <formula>ISNUMBER(SEARCH("Jupiter",$H$4))=TRUE</formula>
    </cfRule>
  </conditionalFormatting>
  <conditionalFormatting sqref="H25">
    <cfRule type="expression" dxfId="217" priority="190">
      <formula>ISNUMBER(SEARCH("Venus",$H$4))=TRUE</formula>
    </cfRule>
    <cfRule type="expression" dxfId="216" priority="191">
      <formula>ISNUMBER(SEARCH("Mars",$H$4))=TRUE</formula>
    </cfRule>
    <cfRule type="expression" dxfId="215" priority="192">
      <formula>ISNUMBER(SEARCH("Mercury",$H$4))=TRUE</formula>
    </cfRule>
    <cfRule type="expression" dxfId="214" priority="193">
      <formula>ISNUMBER(SEARCH("Jupiter",$H$4))=TRUE</formula>
    </cfRule>
  </conditionalFormatting>
  <conditionalFormatting sqref="L25 N25 P25 R25 T25 V25">
    <cfRule type="expression" dxfId="213" priority="186">
      <formula>ISNUMBER(SEARCH("Venus",$H$4))=TRUE</formula>
    </cfRule>
    <cfRule type="expression" dxfId="212" priority="187">
      <formula>ISNUMBER(SEARCH("Mars",$H$4))=TRUE</formula>
    </cfRule>
    <cfRule type="expression" dxfId="211" priority="188">
      <formula>ISNUMBER(SEARCH("Mercury",$H$4))=TRUE</formula>
    </cfRule>
    <cfRule type="expression" dxfId="210" priority="189">
      <formula>ISNUMBER(SEARCH("Jupiter",$H$4))=TRUE</formula>
    </cfRule>
  </conditionalFormatting>
  <conditionalFormatting sqref="B27">
    <cfRule type="expression" dxfId="209" priority="182">
      <formula>ISNUMBER(SEARCH("Venus",$H$4))=TRUE</formula>
    </cfRule>
    <cfRule type="expression" dxfId="208" priority="183">
      <formula>ISNUMBER(SEARCH("Mars",$H$4))=TRUE</formula>
    </cfRule>
    <cfRule type="expression" dxfId="207" priority="184">
      <formula>ISNUMBER(SEARCH("Mercury",$H$4))=TRUE</formula>
    </cfRule>
    <cfRule type="expression" dxfId="206" priority="185">
      <formula>ISNUMBER(SEARCH("Jupiter",$H$4))=TRUE</formula>
    </cfRule>
  </conditionalFormatting>
  <conditionalFormatting sqref="L27 N27 P27 R27 T27 V27">
    <cfRule type="expression" dxfId="205" priority="178">
      <formula>ISNUMBER(SEARCH("Venus",$H$4))=TRUE</formula>
    </cfRule>
    <cfRule type="expression" dxfId="204" priority="179">
      <formula>ISNUMBER(SEARCH("Mars",$H$4))=TRUE</formula>
    </cfRule>
    <cfRule type="expression" dxfId="203" priority="180">
      <formula>ISNUMBER(SEARCH("Mercury",$H$4))=TRUE</formula>
    </cfRule>
    <cfRule type="expression" dxfId="202" priority="181">
      <formula>ISNUMBER(SEARCH("Jupiter",$H$4))=TRUE</formula>
    </cfRule>
  </conditionalFormatting>
  <conditionalFormatting sqref="H13">
    <cfRule type="expression" dxfId="201" priority="176">
      <formula>$H$12&lt;702</formula>
    </cfRule>
    <cfRule type="expression" dxfId="200" priority="177">
      <formula>$H$12&gt;846</formula>
    </cfRule>
  </conditionalFormatting>
  <conditionalFormatting sqref="H13:I13 H15:I15 H17:I17">
    <cfRule type="expression" dxfId="199" priority="175">
      <formula>AND($H$12&lt;=$AU$40,$H$12&gt;=$AU$41)</formula>
    </cfRule>
  </conditionalFormatting>
  <conditionalFormatting sqref="J13">
    <cfRule type="expression" dxfId="198" priority="173">
      <formula>$J$12&lt;230</formula>
    </cfRule>
    <cfRule type="expression" dxfId="197" priority="174">
      <formula>$J$12&gt;295</formula>
    </cfRule>
  </conditionalFormatting>
  <conditionalFormatting sqref="J13:K13 J15:K15 J17:K17">
    <cfRule type="expression" dxfId="196" priority="172">
      <formula>AND($J$12&gt;=$AU$47,$J$12&lt;=$AU$46)</formula>
    </cfRule>
  </conditionalFormatting>
  <conditionalFormatting sqref="L13">
    <cfRule type="expression" dxfId="195" priority="170">
      <formula>$L$12&lt;337</formula>
    </cfRule>
    <cfRule type="expression" dxfId="194" priority="171">
      <formula>$L$12&gt;399</formula>
    </cfRule>
  </conditionalFormatting>
  <conditionalFormatting sqref="L13:M13 L15:M15 L17:M17">
    <cfRule type="expression" dxfId="193" priority="169">
      <formula>AND($L$12&gt;=$AU$53,$L$12&lt;=$AU$52)</formula>
    </cfRule>
  </conditionalFormatting>
  <conditionalFormatting sqref="N14:O14 N16:O16 N12:O12">
    <cfRule type="expression" dxfId="192" priority="127">
      <formula>AND($N$12&gt;=$AU$57,$N$12&lt;=$AU$56)</formula>
    </cfRule>
  </conditionalFormatting>
  <conditionalFormatting sqref="H15">
    <cfRule type="expression" dxfId="191" priority="167">
      <formula>$H$12&lt;702</formula>
    </cfRule>
    <cfRule type="expression" dxfId="190" priority="168">
      <formula>$H$12&gt;846</formula>
    </cfRule>
  </conditionalFormatting>
  <conditionalFormatting sqref="H17">
    <cfRule type="expression" dxfId="189" priority="164">
      <formula>$H$12&lt;702</formula>
    </cfRule>
    <cfRule type="expression" dxfId="188" priority="165">
      <formula>$H$12&gt;846</formula>
    </cfRule>
  </conditionalFormatting>
  <conditionalFormatting sqref="H14">
    <cfRule type="expression" dxfId="187" priority="161">
      <formula>$H$12&lt;702</formula>
    </cfRule>
    <cfRule type="expression" dxfId="186" priority="162">
      <formula>$H$12&gt;846</formula>
    </cfRule>
  </conditionalFormatting>
  <conditionalFormatting sqref="H14:I14 H16:I16 H12:I12">
    <cfRule type="expression" dxfId="185" priority="160">
      <formula>AND($H$12&lt;=$AU$40,$H$12&gt;=$AU$41)</formula>
    </cfRule>
  </conditionalFormatting>
  <conditionalFormatting sqref="H16">
    <cfRule type="expression" dxfId="184" priority="158">
      <formula>$H$12&lt;702</formula>
    </cfRule>
    <cfRule type="expression" dxfId="183" priority="159">
      <formula>$H$12&gt;846</formula>
    </cfRule>
  </conditionalFormatting>
  <conditionalFormatting sqref="J14">
    <cfRule type="expression" dxfId="182" priority="155">
      <formula>$J$12&lt;230</formula>
    </cfRule>
    <cfRule type="expression" dxfId="181" priority="156">
      <formula>$J$12&gt;295</formula>
    </cfRule>
  </conditionalFormatting>
  <conditionalFormatting sqref="J14:K14 J16:K16 J12:K12">
    <cfRule type="expression" dxfId="180" priority="154">
      <formula>AND($J$12&gt;=$AU$47,$J$12&lt;=$AU$46)</formula>
    </cfRule>
  </conditionalFormatting>
  <conditionalFormatting sqref="J16">
    <cfRule type="expression" dxfId="179" priority="152">
      <formula>$J$12&lt;230</formula>
    </cfRule>
    <cfRule type="expression" dxfId="178" priority="153">
      <formula>$J$12&gt;295</formula>
    </cfRule>
  </conditionalFormatting>
  <conditionalFormatting sqref="J15">
    <cfRule type="expression" dxfId="177" priority="149">
      <formula>$J$12&lt;230</formula>
    </cfRule>
    <cfRule type="expression" dxfId="176" priority="150">
      <formula>$J$12&gt;295</formula>
    </cfRule>
  </conditionalFormatting>
  <conditionalFormatting sqref="J17">
    <cfRule type="expression" dxfId="175" priority="146">
      <formula>$J$12&lt;230</formula>
    </cfRule>
    <cfRule type="expression" dxfId="174" priority="147">
      <formula>$J$12&gt;295</formula>
    </cfRule>
  </conditionalFormatting>
  <conditionalFormatting sqref="L14">
    <cfRule type="expression" dxfId="173" priority="143">
      <formula>$L$12&lt;337</formula>
    </cfRule>
    <cfRule type="expression" dxfId="172" priority="144">
      <formula>$L$12&gt;399</formula>
    </cfRule>
  </conditionalFormatting>
  <conditionalFormatting sqref="L14:M14 L16:M16 L12:M12">
    <cfRule type="expression" dxfId="171" priority="142">
      <formula>AND($L$12&gt;=$AU$53,$L$12&lt;=$AU$52)</formula>
    </cfRule>
  </conditionalFormatting>
  <conditionalFormatting sqref="L16">
    <cfRule type="expression" dxfId="170" priority="140">
      <formula>$L$12&lt;337</formula>
    </cfRule>
    <cfRule type="expression" dxfId="169" priority="141">
      <formula>$L$12&gt;399</formula>
    </cfRule>
  </conditionalFormatting>
  <conditionalFormatting sqref="L15">
    <cfRule type="expression" dxfId="168" priority="137">
      <formula>$L$12&lt;337</formula>
    </cfRule>
    <cfRule type="expression" dxfId="167" priority="138">
      <formula>$L$12&gt;399</formula>
    </cfRule>
  </conditionalFormatting>
  <conditionalFormatting sqref="L17">
    <cfRule type="expression" dxfId="166" priority="134">
      <formula>$L$12&lt;337</formula>
    </cfRule>
    <cfRule type="expression" dxfId="165" priority="135">
      <formula>$L$12&gt;399</formula>
    </cfRule>
  </conditionalFormatting>
  <conditionalFormatting sqref="N13">
    <cfRule type="expression" dxfId="164" priority="131">
      <formula>$N$12&lt;152</formula>
    </cfRule>
    <cfRule type="expression" dxfId="163" priority="132">
      <formula>$N$12&gt;183</formula>
    </cfRule>
  </conditionalFormatting>
  <conditionalFormatting sqref="N13:O13 N15:O15 N17:O17">
    <cfRule type="expression" dxfId="162" priority="130">
      <formula>AND($N$12&gt;=$AU$57,$N$12&lt;=$AU$56)</formula>
    </cfRule>
  </conditionalFormatting>
  <conditionalFormatting sqref="N14">
    <cfRule type="expression" dxfId="161" priority="128">
      <formula>$N$12&lt;152</formula>
    </cfRule>
    <cfRule type="expression" dxfId="160" priority="129">
      <formula>$N$12&gt;183</formula>
    </cfRule>
  </conditionalFormatting>
  <conditionalFormatting sqref="N16">
    <cfRule type="expression" dxfId="159" priority="125">
      <formula>$N$12&lt;152</formula>
    </cfRule>
    <cfRule type="expression" dxfId="158" priority="126">
      <formula>$N$12&gt;183</formula>
    </cfRule>
  </conditionalFormatting>
  <conditionalFormatting sqref="N15">
    <cfRule type="expression" dxfId="157" priority="122">
      <formula>$N$12&lt;152</formula>
    </cfRule>
    <cfRule type="expression" dxfId="156" priority="123">
      <formula>$N$12&gt;183</formula>
    </cfRule>
  </conditionalFormatting>
  <conditionalFormatting sqref="N17">
    <cfRule type="expression" dxfId="155" priority="119">
      <formula>$N$12&lt;152</formula>
    </cfRule>
    <cfRule type="expression" dxfId="154" priority="120">
      <formula>$N$12&gt;183</formula>
    </cfRule>
  </conditionalFormatting>
  <conditionalFormatting sqref="P13">
    <cfRule type="expression" dxfId="153" priority="116">
      <formula>$P$12&lt;348</formula>
    </cfRule>
    <cfRule type="expression" dxfId="152" priority="117">
      <formula>$P$12&gt;412</formula>
    </cfRule>
  </conditionalFormatting>
  <conditionalFormatting sqref="P13:Q13 P15:Q15 P17:Q17">
    <cfRule type="expression" dxfId="151" priority="115">
      <formula>AND($P$12&gt;=$AU$61,$P$12&lt;=$AU$60)</formula>
    </cfRule>
  </conditionalFormatting>
  <conditionalFormatting sqref="P14">
    <cfRule type="expression" dxfId="150" priority="113">
      <formula>$P$12&lt;348</formula>
    </cfRule>
    <cfRule type="expression" dxfId="149" priority="114">
      <formula>$P$12&gt;412</formula>
    </cfRule>
  </conditionalFormatting>
  <conditionalFormatting sqref="P14:Q14 P16:Q16 P12:Q12">
    <cfRule type="expression" dxfId="148" priority="112">
      <formula>AND($P$12&gt;=$AU$61,$P$12&lt;=$AU$60)</formula>
    </cfRule>
  </conditionalFormatting>
  <conditionalFormatting sqref="P16">
    <cfRule type="expression" dxfId="147" priority="110">
      <formula>$P$12&lt;348</formula>
    </cfRule>
    <cfRule type="expression" dxfId="146" priority="111">
      <formula>$P$12&gt;412</formula>
    </cfRule>
  </conditionalFormatting>
  <conditionalFormatting sqref="P15">
    <cfRule type="expression" dxfId="145" priority="107">
      <formula>$P$12&lt;348</formula>
    </cfRule>
    <cfRule type="expression" dxfId="144" priority="108">
      <formula>$P$12&gt;412</formula>
    </cfRule>
  </conditionalFormatting>
  <conditionalFormatting sqref="P17">
    <cfRule type="expression" dxfId="143" priority="104">
      <formula>$P$12&lt;348</formula>
    </cfRule>
    <cfRule type="expression" dxfId="142" priority="105">
      <formula>$P$12&gt;412</formula>
    </cfRule>
  </conditionalFormatting>
  <conditionalFormatting sqref="R13">
    <cfRule type="expression" dxfId="141" priority="101">
      <formula>$R$12&lt;158</formula>
    </cfRule>
    <cfRule type="expression" dxfId="140" priority="102">
      <formula>$R$12&gt;191</formula>
    </cfRule>
  </conditionalFormatting>
  <conditionalFormatting sqref="R13:S13 R15:S15 R17:S17">
    <cfRule type="expression" dxfId="139" priority="100">
      <formula>AND($R$12&lt;=$AU$64,$R$12&gt;=$AU$65)</formula>
    </cfRule>
  </conditionalFormatting>
  <conditionalFormatting sqref="R14">
    <cfRule type="expression" dxfId="138" priority="98">
      <formula>$R$12&lt;158</formula>
    </cfRule>
    <cfRule type="expression" dxfId="137" priority="99">
      <formula>$R$12&gt;191</formula>
    </cfRule>
  </conditionalFormatting>
  <conditionalFormatting sqref="R14:S14 R16:S16 R12:S12">
    <cfRule type="expression" dxfId="136" priority="97">
      <formula>AND($R$12&lt;=$AU$64,$R$12&gt;=$AU$65)</formula>
    </cfRule>
  </conditionalFormatting>
  <conditionalFormatting sqref="R16">
    <cfRule type="expression" dxfId="135" priority="95">
      <formula>$R$12&lt;158</formula>
    </cfRule>
    <cfRule type="expression" dxfId="134" priority="96">
      <formula>$R$12&gt;191</formula>
    </cfRule>
  </conditionalFormatting>
  <conditionalFormatting sqref="R15">
    <cfRule type="expression" dxfId="133" priority="92">
      <formula>$R$12&lt;158</formula>
    </cfRule>
    <cfRule type="expression" dxfId="132" priority="93">
      <formula>$R$12&gt;191</formula>
    </cfRule>
  </conditionalFormatting>
  <conditionalFormatting sqref="R17">
    <cfRule type="expression" dxfId="131" priority="89">
      <formula>$R$12&lt;158</formula>
    </cfRule>
    <cfRule type="expression" dxfId="130" priority="90">
      <formula>$R$12&gt;191</formula>
    </cfRule>
  </conditionalFormatting>
  <conditionalFormatting sqref="T13">
    <cfRule type="expression" dxfId="129" priority="86">
      <formula>$T$12&lt;339</formula>
    </cfRule>
    <cfRule type="expression" dxfId="128" priority="87">
      <formula>$T$12&gt;430</formula>
    </cfRule>
  </conditionalFormatting>
  <conditionalFormatting sqref="T13:U13 T15:U15 T17:U17">
    <cfRule type="expression" dxfId="127" priority="85">
      <formula>AND($T$12&gt;=$AU$69,$T$12&lt;=$AU$68)</formula>
    </cfRule>
  </conditionalFormatting>
  <conditionalFormatting sqref="T14">
    <cfRule type="expression" dxfId="126" priority="83">
      <formula>$T$12&lt;339</formula>
    </cfRule>
    <cfRule type="expression" dxfId="125" priority="84">
      <formula>$T$12&gt;430</formula>
    </cfRule>
  </conditionalFormatting>
  <conditionalFormatting sqref="T14:U14 T16:U16 T12:U12">
    <cfRule type="expression" dxfId="124" priority="82">
      <formula>AND($T$12&gt;=$AU$69,$T$12&lt;=$AU$68)</formula>
    </cfRule>
  </conditionalFormatting>
  <conditionalFormatting sqref="T16">
    <cfRule type="expression" dxfId="123" priority="80">
      <formula>$T$12&lt;339</formula>
    </cfRule>
    <cfRule type="expression" dxfId="122" priority="81">
      <formula>$T$12&gt;430</formula>
    </cfRule>
  </conditionalFormatting>
  <conditionalFormatting sqref="T15">
    <cfRule type="expression" dxfId="121" priority="77">
      <formula>$T$12&lt;339</formula>
    </cfRule>
    <cfRule type="expression" dxfId="120" priority="78">
      <formula>$T$12&gt;430</formula>
    </cfRule>
  </conditionalFormatting>
  <conditionalFormatting sqref="T17">
    <cfRule type="expression" dxfId="119" priority="74">
      <formula>$T$12&lt;339</formula>
    </cfRule>
    <cfRule type="expression" dxfId="118" priority="75">
      <formula>$T$12&gt;430</formula>
    </cfRule>
  </conditionalFormatting>
  <conditionalFormatting sqref="V12:W12">
    <cfRule type="expression" dxfId="117" priority="72">
      <formula>AND($V$12&gt;=2,$V$12&lt;=5)</formula>
    </cfRule>
  </conditionalFormatting>
  <conditionalFormatting sqref="V13">
    <cfRule type="cellIs" dxfId="116" priority="70" operator="lessThan">
      <formula>2</formula>
    </cfRule>
    <cfRule type="cellIs" dxfId="115" priority="71" operator="greaterThan">
      <formula>5</formula>
    </cfRule>
  </conditionalFormatting>
  <conditionalFormatting sqref="V13:W13">
    <cfRule type="expression" dxfId="114" priority="69">
      <formula>AND($V$12&gt;=2,$V$12&lt;=5)</formula>
    </cfRule>
  </conditionalFormatting>
  <conditionalFormatting sqref="V14">
    <cfRule type="cellIs" dxfId="113" priority="67" operator="lessThan">
      <formula>2</formula>
    </cfRule>
    <cfRule type="cellIs" dxfId="112" priority="68" operator="greaterThan">
      <formula>5</formula>
    </cfRule>
  </conditionalFormatting>
  <conditionalFormatting sqref="V14:W14">
    <cfRule type="expression" dxfId="111" priority="66">
      <formula>AND($V$12&gt;=2,$V$12&lt;=5)</formula>
    </cfRule>
  </conditionalFormatting>
  <conditionalFormatting sqref="V16">
    <cfRule type="cellIs" dxfId="110" priority="64" operator="lessThan">
      <formula>2</formula>
    </cfRule>
    <cfRule type="cellIs" dxfId="109" priority="65" operator="greaterThan">
      <formula>5</formula>
    </cfRule>
  </conditionalFormatting>
  <conditionalFormatting sqref="V16:W16">
    <cfRule type="expression" dxfId="108" priority="63">
      <formula>AND($V$12&gt;=2,$V$12&lt;=5)</formula>
    </cfRule>
  </conditionalFormatting>
  <conditionalFormatting sqref="V15">
    <cfRule type="cellIs" dxfId="107" priority="61" operator="lessThan">
      <formula>2</formula>
    </cfRule>
    <cfRule type="cellIs" dxfId="106" priority="62" operator="greaterThan">
      <formula>5</formula>
    </cfRule>
  </conditionalFormatting>
  <conditionalFormatting sqref="V15:W15">
    <cfRule type="expression" dxfId="105" priority="60">
      <formula>AND($V$12&gt;=2,$V$12&lt;=5)</formula>
    </cfRule>
  </conditionalFormatting>
  <conditionalFormatting sqref="V17">
    <cfRule type="cellIs" dxfId="104" priority="58" operator="lessThan">
      <formula>2</formula>
    </cfRule>
    <cfRule type="cellIs" dxfId="103" priority="59" operator="greaterThan">
      <formula>5</formula>
    </cfRule>
  </conditionalFormatting>
  <conditionalFormatting sqref="V17:W17">
    <cfRule type="expression" dxfId="102" priority="57">
      <formula>AND($V$12&gt;=2,$V$12&lt;=5)</formula>
    </cfRule>
  </conditionalFormatting>
  <conditionalFormatting sqref="V6:X6">
    <cfRule type="expression" dxfId="101" priority="55">
      <formula>ISNUMBER(SEARCH("Caster",$H$6))=TRUE</formula>
    </cfRule>
  </conditionalFormatting>
  <conditionalFormatting sqref="Y6:AA6">
    <cfRule type="expression" dxfId="100" priority="54">
      <formula>ISNUMBER(SEARCH("Freelancer",$H$6))=FALSE</formula>
    </cfRule>
  </conditionalFormatting>
  <conditionalFormatting sqref="H27">
    <cfRule type="expression" dxfId="99" priority="50">
      <formula>ISNUMBER(SEARCH("Venus",$H$4))=TRUE</formula>
    </cfRule>
    <cfRule type="expression" dxfId="98" priority="51">
      <formula>ISNUMBER(SEARCH("Mars",$H$4))=TRUE</formula>
    </cfRule>
    <cfRule type="expression" dxfId="97" priority="52">
      <formula>ISNUMBER(SEARCH("Mercury",$H$4))=TRUE</formula>
    </cfRule>
    <cfRule type="expression" dxfId="96" priority="53">
      <formula>ISNUMBER(SEARCH("Jupiter",$H$4))=TRUE</formula>
    </cfRule>
  </conditionalFormatting>
  <conditionalFormatting sqref="J25">
    <cfRule type="expression" dxfId="95" priority="46">
      <formula>ISNUMBER(SEARCH("Venus",$H$4))=TRUE</formula>
    </cfRule>
    <cfRule type="expression" dxfId="94" priority="47">
      <formula>ISNUMBER(SEARCH("Mars",$H$4))=TRUE</formula>
    </cfRule>
    <cfRule type="expression" dxfId="93" priority="48">
      <formula>ISNUMBER(SEARCH("Mercury",$H$4))=TRUE</formula>
    </cfRule>
    <cfRule type="expression" dxfId="92" priority="49">
      <formula>ISNUMBER(SEARCH("Jupiter",$H$4))=TRUE</formula>
    </cfRule>
  </conditionalFormatting>
  <conditionalFormatting sqref="J27">
    <cfRule type="expression" dxfId="91" priority="42">
      <formula>ISNUMBER(SEARCH("Venus",$H$4))=TRUE</formula>
    </cfRule>
    <cfRule type="expression" dxfId="90" priority="43">
      <formula>ISNUMBER(SEARCH("Mars",$H$4))=TRUE</formula>
    </cfRule>
    <cfRule type="expression" dxfId="89" priority="44">
      <formula>ISNUMBER(SEARCH("Mercury",$H$4))=TRUE</formula>
    </cfRule>
    <cfRule type="expression" dxfId="88" priority="45">
      <formula>ISNUMBER(SEARCH("Jupiter",$H$4))=TRUE</formula>
    </cfRule>
  </conditionalFormatting>
  <conditionalFormatting sqref="H12">
    <cfRule type="expression" dxfId="87" priority="36">
      <formula>$H$12&lt;702</formula>
    </cfRule>
    <cfRule type="expression" dxfId="86" priority="37">
      <formula>$H$12&gt;846</formula>
    </cfRule>
  </conditionalFormatting>
  <conditionalFormatting sqref="J12">
    <cfRule type="expression" dxfId="85" priority="33">
      <formula>$J$12&lt;230</formula>
    </cfRule>
    <cfRule type="expression" dxfId="84" priority="34">
      <formula>$J$12&gt;295</formula>
    </cfRule>
  </conditionalFormatting>
  <conditionalFormatting sqref="L12">
    <cfRule type="expression" dxfId="83" priority="30">
      <formula>$L$12&lt;337</formula>
    </cfRule>
    <cfRule type="expression" dxfId="82" priority="31">
      <formula>$L$12&gt;399</formula>
    </cfRule>
  </conditionalFormatting>
  <conditionalFormatting sqref="N12">
    <cfRule type="expression" dxfId="81" priority="27">
      <formula>$N$12&lt;152</formula>
    </cfRule>
    <cfRule type="expression" dxfId="80" priority="28">
      <formula>$N$12&gt;183</formula>
    </cfRule>
  </conditionalFormatting>
  <conditionalFormatting sqref="P12">
    <cfRule type="expression" dxfId="79" priority="24">
      <formula>$P$12&lt;348</formula>
    </cfRule>
    <cfRule type="expression" dxfId="78" priority="25">
      <formula>$P$12&gt;412</formula>
    </cfRule>
  </conditionalFormatting>
  <conditionalFormatting sqref="R12">
    <cfRule type="expression" dxfId="77" priority="21">
      <formula>$R$12&lt;158</formula>
    </cfRule>
    <cfRule type="expression" dxfId="76" priority="22">
      <formula>$R$12&gt;191</formula>
    </cfRule>
  </conditionalFormatting>
  <conditionalFormatting sqref="T12">
    <cfRule type="expression" dxfId="75" priority="18">
      <formula>$T$12&lt;339</formula>
    </cfRule>
    <cfRule type="expression" dxfId="74" priority="19">
      <formula>$T$12&gt;430</formula>
    </cfRule>
  </conditionalFormatting>
  <conditionalFormatting sqref="B36:W36">
    <cfRule type="expression" dxfId="73" priority="16">
      <formula>$H$6&lt;&gt;"Caster"</formula>
    </cfRule>
  </conditionalFormatting>
  <conditionalFormatting sqref="B37:W37">
    <cfRule type="expression" dxfId="72" priority="15">
      <formula>$H$6="Freelancer"</formula>
    </cfRule>
  </conditionalFormatting>
  <conditionalFormatting sqref="AI3:AJ11">
    <cfRule type="cellIs" dxfId="71" priority="14" operator="notBetween">
      <formula>8</formula>
      <formula>13</formula>
    </cfRule>
  </conditionalFormatting>
  <conditionalFormatting sqref="AK3:AL11">
    <cfRule type="cellIs" priority="12" stopIfTrue="1" operator="equal">
      <formula>0</formula>
    </cfRule>
    <cfRule type="cellIs" dxfId="70" priority="13" operator="notBetween">
      <formula>3</formula>
      <formula>6</formula>
    </cfRule>
  </conditionalFormatting>
  <conditionalFormatting sqref="AM3:AN11">
    <cfRule type="cellIs" priority="10" stopIfTrue="1" operator="equal">
      <formula>0</formula>
    </cfRule>
    <cfRule type="cellIs" dxfId="69" priority="11" operator="notBetween">
      <formula>2</formula>
      <formula>5</formula>
    </cfRule>
  </conditionalFormatting>
  <conditionalFormatting sqref="AO3:AP11">
    <cfRule type="cellIs" priority="8" stopIfTrue="1" operator="equal">
      <formula>0</formula>
    </cfRule>
    <cfRule type="cellIs" dxfId="68" priority="9" operator="notBetween">
      <formula>2</formula>
      <formula>3</formula>
    </cfRule>
  </conditionalFormatting>
  <conditionalFormatting sqref="AQ3:AR11">
    <cfRule type="cellIs" priority="6" stopIfTrue="1" operator="equal">
      <formula>0</formula>
    </cfRule>
    <cfRule type="cellIs" dxfId="67" priority="7" operator="notBetween">
      <formula>2</formula>
      <formula>5</formula>
    </cfRule>
  </conditionalFormatting>
  <conditionalFormatting sqref="AS3:AT11">
    <cfRule type="cellIs" priority="4" stopIfTrue="1" operator="equal">
      <formula>0</formula>
    </cfRule>
    <cfRule type="cellIs" dxfId="66" priority="5" operator="notBetween">
      <formula>2</formula>
      <formula>3</formula>
    </cfRule>
  </conditionalFormatting>
  <conditionalFormatting sqref="AU3:AV11">
    <cfRule type="cellIs" priority="2" stopIfTrue="1" operator="equal">
      <formula>0</formula>
    </cfRule>
    <cfRule type="cellIs" dxfId="65" priority="3" operator="notBetween">
      <formula>2</formula>
      <formula>5</formula>
    </cfRule>
  </conditionalFormatting>
  <conditionalFormatting sqref="AW3:AX11">
    <cfRule type="cellIs" dxfId="64" priority="1" operator="notBetween">
      <formula>0</formula>
      <formula>3</formula>
    </cfRule>
  </conditionalFormatting>
  <dataValidations count="10">
    <dataValidation type="list" allowBlank="1" showInputMessage="1" sqref="M3:AA3">
      <formula1>INDIRECT($H$3)</formula1>
    </dataValidation>
    <dataValidation type="list" allowBlank="1" showInputMessage="1" showErrorMessage="1" sqref="H3:L3">
      <formula1>Races</formula1>
    </dataValidation>
    <dataValidation type="list" allowBlank="1" showInputMessage="1" showErrorMessage="1" sqref="H8:AA8">
      <formula1>IF($H$6&lt;&gt;"Jack of Trades",INDIRECT(H7))</formula1>
    </dataValidation>
    <dataValidation type="list" allowBlank="1" showInputMessage="1" showErrorMessage="1" sqref="H7:AA7">
      <formula1>Roles</formula1>
    </dataValidation>
    <dataValidation type="list" allowBlank="1" showInputMessage="1" showErrorMessage="1" sqref="Y6:AA6">
      <formula1>IF($H$6="Freelancer",INDIRECT($H$6))</formula1>
    </dataValidation>
    <dataValidation type="list" allowBlank="1" showInputMessage="1" showErrorMessage="1" sqref="V6:X6">
      <formula1>IF($H$6&lt;&gt;"Caster",INDIRECT($H$6))</formula1>
    </dataValidation>
    <dataValidation type="list" allowBlank="1" showInputMessage="1" showErrorMessage="1" sqref="M6:U6">
      <formula1>INDIRECT($H$6)</formula1>
    </dataValidation>
    <dataValidation type="list" allowBlank="1" showInputMessage="1" showErrorMessage="1" sqref="H6:L6">
      <formula1>Builds</formula1>
    </dataValidation>
    <dataValidation type="list" allowBlank="1" showInputMessage="1" showErrorMessage="1" sqref="H5:AA5">
      <formula1>"Zenith Affinity,Dawn Affinity,Clear Affinity,Dusk Affinity,Nadir Affinity,Eclipse Affinity"</formula1>
    </dataValidation>
    <dataValidation type="list" allowBlank="1" showInputMessage="1" showErrorMessage="1" sqref="H4:AA4">
      <formula1>"Venus,Mars,Jupiter,Mercury"</formula1>
    </dataValidation>
  </dataValidation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BD47"/>
  <sheetViews>
    <sheetView showGridLines="0" workbookViewId="0"/>
  </sheetViews>
  <sheetFormatPr defaultColWidth="2.85546875" defaultRowHeight="15" x14ac:dyDescent="0.25"/>
  <sheetData>
    <row r="2" spans="2:56" x14ac:dyDescent="0.25">
      <c r="G2" s="80" t="s">
        <v>13</v>
      </c>
      <c r="H2" s="80"/>
      <c r="I2" s="80" t="s">
        <v>14</v>
      </c>
      <c r="J2" s="80"/>
      <c r="K2" s="80" t="s">
        <v>171</v>
      </c>
      <c r="L2" s="80"/>
      <c r="M2" s="80" t="s">
        <v>172</v>
      </c>
      <c r="N2" s="80"/>
      <c r="O2" s="80" t="s">
        <v>173</v>
      </c>
      <c r="P2" s="80"/>
      <c r="Q2" s="80" t="s">
        <v>174</v>
      </c>
      <c r="R2" s="80"/>
      <c r="S2" s="80" t="s">
        <v>175</v>
      </c>
      <c r="T2" s="80"/>
      <c r="U2" s="80" t="s">
        <v>176</v>
      </c>
      <c r="V2" s="80"/>
      <c r="X2" s="46" t="s">
        <v>177</v>
      </c>
      <c r="Y2" s="46"/>
      <c r="Z2" s="59"/>
      <c r="AA2" s="59"/>
      <c r="AJ2" s="81" t="s">
        <v>13</v>
      </c>
      <c r="AK2" s="81"/>
      <c r="AL2" s="81" t="s">
        <v>14</v>
      </c>
      <c r="AM2" s="81"/>
      <c r="AN2" s="81" t="s">
        <v>171</v>
      </c>
      <c r="AO2" s="81"/>
      <c r="AP2" s="81" t="s">
        <v>172</v>
      </c>
      <c r="AQ2" s="81"/>
      <c r="AR2" s="81" t="s">
        <v>173</v>
      </c>
      <c r="AS2" s="81"/>
      <c r="AT2" s="81" t="s">
        <v>174</v>
      </c>
      <c r="AU2" s="81"/>
      <c r="AV2" s="81" t="s">
        <v>175</v>
      </c>
      <c r="AW2" s="81"/>
      <c r="AX2" s="81" t="s">
        <v>176</v>
      </c>
      <c r="AY2" s="81"/>
      <c r="BA2" s="46" t="s">
        <v>177</v>
      </c>
      <c r="BB2" s="46"/>
      <c r="BC2" s="59"/>
      <c r="BD2" s="59"/>
    </row>
    <row r="3" spans="2:56" x14ac:dyDescent="0.25">
      <c r="B3" s="22">
        <v>1</v>
      </c>
      <c r="C3" s="82"/>
      <c r="D3" s="83"/>
      <c r="E3" s="83"/>
      <c r="F3" s="84"/>
      <c r="G3" s="82"/>
      <c r="H3" s="84"/>
      <c r="I3" s="82"/>
      <c r="J3" s="84"/>
      <c r="K3" s="82"/>
      <c r="L3" s="84"/>
      <c r="M3" s="82"/>
      <c r="N3" s="84"/>
      <c r="O3" s="82"/>
      <c r="P3" s="84"/>
      <c r="Q3" s="82"/>
      <c r="R3" s="84"/>
      <c r="S3" s="82"/>
      <c r="T3" s="84"/>
      <c r="U3" s="82"/>
      <c r="V3" s="84"/>
      <c r="X3" s="89">
        <f>SUM(G3:V3)</f>
        <v>0</v>
      </c>
      <c r="Y3" s="89"/>
      <c r="Z3" s="52" t="str">
        <f>IF(X3&lt;17,"LW",IF(X3&gt;21,"HI","OK"))</f>
        <v>LW</v>
      </c>
      <c r="AA3" s="52"/>
      <c r="AE3" s="22">
        <v>1</v>
      </c>
      <c r="AF3" s="95"/>
      <c r="AG3" s="96"/>
      <c r="AH3" s="96"/>
      <c r="AI3" s="97"/>
      <c r="AJ3" s="95"/>
      <c r="AK3" s="97"/>
      <c r="AL3" s="95"/>
      <c r="AM3" s="97"/>
      <c r="AN3" s="95"/>
      <c r="AO3" s="97"/>
      <c r="AP3" s="95"/>
      <c r="AQ3" s="97"/>
      <c r="AR3" s="95"/>
      <c r="AS3" s="97"/>
      <c r="AT3" s="95"/>
      <c r="AU3" s="97"/>
      <c r="AV3" s="95"/>
      <c r="AW3" s="97"/>
      <c r="AX3" s="95"/>
      <c r="AY3" s="97"/>
      <c r="BA3" s="98">
        <f>SUM(AJ3:AY3)</f>
        <v>0</v>
      </c>
      <c r="BB3" s="98"/>
      <c r="BC3" s="52" t="str">
        <f>IF(BA3&lt;17,"LW",IF(BA3&gt;21,"HI","OK"))</f>
        <v>LW</v>
      </c>
      <c r="BD3" s="52"/>
    </row>
    <row r="4" spans="2:56" x14ac:dyDescent="0.25">
      <c r="B4" s="22">
        <v>2</v>
      </c>
      <c r="C4" s="85"/>
      <c r="D4" s="86"/>
      <c r="E4" s="86"/>
      <c r="F4" s="87"/>
      <c r="G4" s="85"/>
      <c r="H4" s="87"/>
      <c r="I4" s="85"/>
      <c r="J4" s="87"/>
      <c r="K4" s="85"/>
      <c r="L4" s="87"/>
      <c r="M4" s="85"/>
      <c r="N4" s="87"/>
      <c r="O4" s="85"/>
      <c r="P4" s="87"/>
      <c r="Q4" s="85"/>
      <c r="R4" s="87"/>
      <c r="S4" s="85"/>
      <c r="T4" s="87"/>
      <c r="U4" s="85"/>
      <c r="V4" s="87"/>
      <c r="X4" s="88">
        <f t="shared" ref="X4:X20" si="0">SUM(G4:V4)</f>
        <v>0</v>
      </c>
      <c r="Y4" s="88"/>
      <c r="Z4" s="52" t="str">
        <f t="shared" ref="Z4:Z19" si="1">IF(X4&lt;17,"LW",IF(X4&gt;21,"HI","OK"))</f>
        <v>LW</v>
      </c>
      <c r="AA4" s="52"/>
      <c r="AE4" s="22">
        <v>2</v>
      </c>
      <c r="AF4" s="92"/>
      <c r="AG4" s="93"/>
      <c r="AH4" s="93"/>
      <c r="AI4" s="94"/>
      <c r="AJ4" s="92"/>
      <c r="AK4" s="94"/>
      <c r="AL4" s="92"/>
      <c r="AM4" s="94"/>
      <c r="AN4" s="92"/>
      <c r="AO4" s="94"/>
      <c r="AP4" s="92"/>
      <c r="AQ4" s="94"/>
      <c r="AR4" s="92"/>
      <c r="AS4" s="94"/>
      <c r="AT4" s="92"/>
      <c r="AU4" s="94"/>
      <c r="AV4" s="92"/>
      <c r="AW4" s="94"/>
      <c r="AX4" s="92"/>
      <c r="AY4" s="94"/>
      <c r="BA4" s="99">
        <f t="shared" ref="BA4:BA20" si="2">SUM(AJ4:AY4)</f>
        <v>0</v>
      </c>
      <c r="BB4" s="99"/>
      <c r="BC4" s="52" t="str">
        <f t="shared" ref="BC4:BC19" si="3">IF(BA4&lt;17,"LW",IF(BA4&gt;21,"HI","OK"))</f>
        <v>LW</v>
      </c>
      <c r="BD4" s="52"/>
    </row>
    <row r="5" spans="2:56" x14ac:dyDescent="0.25">
      <c r="B5" s="22">
        <v>3</v>
      </c>
      <c r="C5" s="82"/>
      <c r="D5" s="83"/>
      <c r="E5" s="83"/>
      <c r="F5" s="84"/>
      <c r="G5" s="82"/>
      <c r="H5" s="84"/>
      <c r="I5" s="82"/>
      <c r="J5" s="84"/>
      <c r="K5" s="82"/>
      <c r="L5" s="84"/>
      <c r="M5" s="82"/>
      <c r="N5" s="84"/>
      <c r="O5" s="82"/>
      <c r="P5" s="84"/>
      <c r="Q5" s="82"/>
      <c r="R5" s="84"/>
      <c r="S5" s="82"/>
      <c r="T5" s="84"/>
      <c r="U5" s="82"/>
      <c r="V5" s="84"/>
      <c r="X5" s="89">
        <f t="shared" si="0"/>
        <v>0</v>
      </c>
      <c r="Y5" s="89"/>
      <c r="Z5" s="52" t="str">
        <f t="shared" si="1"/>
        <v>LW</v>
      </c>
      <c r="AA5" s="52"/>
      <c r="AE5" s="22">
        <v>3</v>
      </c>
      <c r="AF5" s="95"/>
      <c r="AG5" s="96"/>
      <c r="AH5" s="96"/>
      <c r="AI5" s="97"/>
      <c r="AJ5" s="95"/>
      <c r="AK5" s="97"/>
      <c r="AL5" s="95"/>
      <c r="AM5" s="97"/>
      <c r="AN5" s="95"/>
      <c r="AO5" s="97"/>
      <c r="AP5" s="95"/>
      <c r="AQ5" s="97"/>
      <c r="AR5" s="95"/>
      <c r="AS5" s="97"/>
      <c r="AT5" s="95"/>
      <c r="AU5" s="97"/>
      <c r="AV5" s="95"/>
      <c r="AW5" s="97"/>
      <c r="AX5" s="95"/>
      <c r="AY5" s="97"/>
      <c r="BA5" s="98">
        <f t="shared" si="2"/>
        <v>0</v>
      </c>
      <c r="BB5" s="98"/>
      <c r="BC5" s="52" t="str">
        <f t="shared" si="3"/>
        <v>LW</v>
      </c>
      <c r="BD5" s="52"/>
    </row>
    <row r="6" spans="2:56" x14ac:dyDescent="0.25">
      <c r="B6" s="22">
        <v>4</v>
      </c>
      <c r="C6" s="85"/>
      <c r="D6" s="86"/>
      <c r="E6" s="86"/>
      <c r="F6" s="87"/>
      <c r="G6" s="85"/>
      <c r="H6" s="87"/>
      <c r="I6" s="85"/>
      <c r="J6" s="87"/>
      <c r="K6" s="85"/>
      <c r="L6" s="87"/>
      <c r="M6" s="85"/>
      <c r="N6" s="87"/>
      <c r="O6" s="85"/>
      <c r="P6" s="87"/>
      <c r="Q6" s="85"/>
      <c r="R6" s="87"/>
      <c r="S6" s="85"/>
      <c r="T6" s="87"/>
      <c r="U6" s="85"/>
      <c r="V6" s="87"/>
      <c r="X6" s="88">
        <f t="shared" si="0"/>
        <v>0</v>
      </c>
      <c r="Y6" s="88"/>
      <c r="Z6" s="52" t="str">
        <f t="shared" si="1"/>
        <v>LW</v>
      </c>
      <c r="AA6" s="52"/>
      <c r="AE6" s="22">
        <v>4</v>
      </c>
      <c r="AF6" s="92"/>
      <c r="AG6" s="93"/>
      <c r="AH6" s="93"/>
      <c r="AI6" s="94"/>
      <c r="AJ6" s="92"/>
      <c r="AK6" s="94"/>
      <c r="AL6" s="92"/>
      <c r="AM6" s="94"/>
      <c r="AN6" s="92"/>
      <c r="AO6" s="94"/>
      <c r="AP6" s="92"/>
      <c r="AQ6" s="94"/>
      <c r="AR6" s="92"/>
      <c r="AS6" s="94"/>
      <c r="AT6" s="92"/>
      <c r="AU6" s="94"/>
      <c r="AV6" s="92"/>
      <c r="AW6" s="94"/>
      <c r="AX6" s="92"/>
      <c r="AY6" s="94"/>
      <c r="BA6" s="99">
        <f t="shared" si="2"/>
        <v>0</v>
      </c>
      <c r="BB6" s="99"/>
      <c r="BC6" s="52" t="str">
        <f t="shared" si="3"/>
        <v>LW</v>
      </c>
      <c r="BD6" s="52"/>
    </row>
    <row r="7" spans="2:56" x14ac:dyDescent="0.25">
      <c r="B7" s="22">
        <v>5</v>
      </c>
      <c r="C7" s="82"/>
      <c r="D7" s="83"/>
      <c r="E7" s="83"/>
      <c r="F7" s="84"/>
      <c r="G7" s="82"/>
      <c r="H7" s="84"/>
      <c r="I7" s="82"/>
      <c r="J7" s="84"/>
      <c r="K7" s="82"/>
      <c r="L7" s="84"/>
      <c r="M7" s="82"/>
      <c r="N7" s="84"/>
      <c r="O7" s="82"/>
      <c r="P7" s="84"/>
      <c r="Q7" s="82"/>
      <c r="R7" s="84"/>
      <c r="S7" s="82"/>
      <c r="T7" s="84"/>
      <c r="U7" s="82"/>
      <c r="V7" s="84"/>
      <c r="X7" s="89">
        <f t="shared" si="0"/>
        <v>0</v>
      </c>
      <c r="Y7" s="89"/>
      <c r="Z7" s="52" t="str">
        <f t="shared" si="1"/>
        <v>LW</v>
      </c>
      <c r="AA7" s="52"/>
      <c r="AE7" s="22">
        <v>5</v>
      </c>
      <c r="AF7" s="95"/>
      <c r="AG7" s="96"/>
      <c r="AH7" s="96"/>
      <c r="AI7" s="97"/>
      <c r="AJ7" s="95"/>
      <c r="AK7" s="97"/>
      <c r="AL7" s="95"/>
      <c r="AM7" s="97"/>
      <c r="AN7" s="95"/>
      <c r="AO7" s="97"/>
      <c r="AP7" s="95"/>
      <c r="AQ7" s="97"/>
      <c r="AR7" s="95"/>
      <c r="AS7" s="97"/>
      <c r="AT7" s="95"/>
      <c r="AU7" s="97"/>
      <c r="AV7" s="95"/>
      <c r="AW7" s="97"/>
      <c r="AX7" s="95"/>
      <c r="AY7" s="97"/>
      <c r="BA7" s="98">
        <f t="shared" si="2"/>
        <v>0</v>
      </c>
      <c r="BB7" s="98"/>
      <c r="BC7" s="52" t="str">
        <f t="shared" si="3"/>
        <v>LW</v>
      </c>
      <c r="BD7" s="52"/>
    </row>
    <row r="8" spans="2:56" x14ac:dyDescent="0.25">
      <c r="B8" s="22">
        <v>6</v>
      </c>
      <c r="C8" s="85"/>
      <c r="D8" s="86"/>
      <c r="E8" s="86"/>
      <c r="F8" s="87"/>
      <c r="G8" s="85"/>
      <c r="H8" s="87"/>
      <c r="I8" s="85"/>
      <c r="J8" s="87"/>
      <c r="K8" s="85"/>
      <c r="L8" s="87"/>
      <c r="M8" s="85"/>
      <c r="N8" s="87"/>
      <c r="O8" s="85"/>
      <c r="P8" s="87"/>
      <c r="Q8" s="85"/>
      <c r="R8" s="87"/>
      <c r="S8" s="85"/>
      <c r="T8" s="87"/>
      <c r="U8" s="85"/>
      <c r="V8" s="87"/>
      <c r="X8" s="88">
        <f t="shared" si="0"/>
        <v>0</v>
      </c>
      <c r="Y8" s="88"/>
      <c r="Z8" s="52" t="str">
        <f t="shared" si="1"/>
        <v>LW</v>
      </c>
      <c r="AA8" s="52"/>
      <c r="AE8" s="22">
        <v>6</v>
      </c>
      <c r="AF8" s="92"/>
      <c r="AG8" s="93"/>
      <c r="AH8" s="93"/>
      <c r="AI8" s="94"/>
      <c r="AJ8" s="92"/>
      <c r="AK8" s="94"/>
      <c r="AL8" s="92"/>
      <c r="AM8" s="94"/>
      <c r="AN8" s="92"/>
      <c r="AO8" s="94"/>
      <c r="AP8" s="92"/>
      <c r="AQ8" s="94"/>
      <c r="AR8" s="92"/>
      <c r="AS8" s="94"/>
      <c r="AT8" s="92"/>
      <c r="AU8" s="94"/>
      <c r="AV8" s="92"/>
      <c r="AW8" s="94"/>
      <c r="AX8" s="92"/>
      <c r="AY8" s="94"/>
      <c r="BA8" s="99">
        <f t="shared" si="2"/>
        <v>0</v>
      </c>
      <c r="BB8" s="99"/>
      <c r="BC8" s="52" t="str">
        <f t="shared" si="3"/>
        <v>LW</v>
      </c>
      <c r="BD8" s="52"/>
    </row>
    <row r="9" spans="2:56" x14ac:dyDescent="0.25">
      <c r="B9" s="22">
        <v>7</v>
      </c>
      <c r="C9" s="82"/>
      <c r="D9" s="83"/>
      <c r="E9" s="83"/>
      <c r="F9" s="84"/>
      <c r="G9" s="82"/>
      <c r="H9" s="84"/>
      <c r="I9" s="82"/>
      <c r="J9" s="84"/>
      <c r="K9" s="82"/>
      <c r="L9" s="84"/>
      <c r="M9" s="82"/>
      <c r="N9" s="84"/>
      <c r="O9" s="82"/>
      <c r="P9" s="84"/>
      <c r="Q9" s="82"/>
      <c r="R9" s="84"/>
      <c r="S9" s="82"/>
      <c r="T9" s="84"/>
      <c r="U9" s="82"/>
      <c r="V9" s="84"/>
      <c r="X9" s="89">
        <f t="shared" si="0"/>
        <v>0</v>
      </c>
      <c r="Y9" s="89"/>
      <c r="Z9" s="52" t="str">
        <f t="shared" si="1"/>
        <v>LW</v>
      </c>
      <c r="AA9" s="52"/>
      <c r="AE9" s="22">
        <v>7</v>
      </c>
      <c r="AF9" s="95"/>
      <c r="AG9" s="96"/>
      <c r="AH9" s="96"/>
      <c r="AI9" s="97"/>
      <c r="AJ9" s="95"/>
      <c r="AK9" s="97"/>
      <c r="AL9" s="95"/>
      <c r="AM9" s="97"/>
      <c r="AN9" s="95"/>
      <c r="AO9" s="97"/>
      <c r="AP9" s="95"/>
      <c r="AQ9" s="97"/>
      <c r="AR9" s="95"/>
      <c r="AS9" s="97"/>
      <c r="AT9" s="95"/>
      <c r="AU9" s="97"/>
      <c r="AV9" s="95"/>
      <c r="AW9" s="97"/>
      <c r="AX9" s="95"/>
      <c r="AY9" s="97"/>
      <c r="BA9" s="98">
        <f t="shared" si="2"/>
        <v>0</v>
      </c>
      <c r="BB9" s="98"/>
      <c r="BC9" s="52" t="str">
        <f t="shared" si="3"/>
        <v>LW</v>
      </c>
      <c r="BD9" s="52"/>
    </row>
    <row r="10" spans="2:56" x14ac:dyDescent="0.25">
      <c r="B10" s="22">
        <v>8</v>
      </c>
      <c r="C10" s="85"/>
      <c r="D10" s="86"/>
      <c r="E10" s="86"/>
      <c r="F10" s="87"/>
      <c r="G10" s="85"/>
      <c r="H10" s="87"/>
      <c r="I10" s="85"/>
      <c r="J10" s="87"/>
      <c r="K10" s="85"/>
      <c r="L10" s="87"/>
      <c r="M10" s="85"/>
      <c r="N10" s="87"/>
      <c r="O10" s="85"/>
      <c r="P10" s="87"/>
      <c r="Q10" s="85"/>
      <c r="R10" s="87"/>
      <c r="S10" s="85"/>
      <c r="T10" s="87"/>
      <c r="U10" s="85"/>
      <c r="V10" s="87"/>
      <c r="X10" s="88">
        <f t="shared" si="0"/>
        <v>0</v>
      </c>
      <c r="Y10" s="88"/>
      <c r="Z10" s="52" t="str">
        <f t="shared" si="1"/>
        <v>LW</v>
      </c>
      <c r="AA10" s="52"/>
      <c r="AE10" s="22">
        <v>8</v>
      </c>
      <c r="AF10" s="92"/>
      <c r="AG10" s="93"/>
      <c r="AH10" s="93"/>
      <c r="AI10" s="94"/>
      <c r="AJ10" s="92"/>
      <c r="AK10" s="94"/>
      <c r="AL10" s="92"/>
      <c r="AM10" s="94"/>
      <c r="AN10" s="92"/>
      <c r="AO10" s="94"/>
      <c r="AP10" s="92"/>
      <c r="AQ10" s="94"/>
      <c r="AR10" s="92"/>
      <c r="AS10" s="94"/>
      <c r="AT10" s="92"/>
      <c r="AU10" s="94"/>
      <c r="AV10" s="92"/>
      <c r="AW10" s="94"/>
      <c r="AX10" s="92"/>
      <c r="AY10" s="94"/>
      <c r="BA10" s="99">
        <f t="shared" si="2"/>
        <v>0</v>
      </c>
      <c r="BB10" s="99"/>
      <c r="BC10" s="52" t="str">
        <f t="shared" si="3"/>
        <v>LW</v>
      </c>
      <c r="BD10" s="52"/>
    </row>
    <row r="11" spans="2:56" x14ac:dyDescent="0.25">
      <c r="B11" s="22">
        <v>9</v>
      </c>
      <c r="C11" s="82"/>
      <c r="D11" s="83"/>
      <c r="E11" s="83"/>
      <c r="F11" s="84"/>
      <c r="G11" s="82"/>
      <c r="H11" s="84"/>
      <c r="I11" s="82"/>
      <c r="J11" s="84"/>
      <c r="K11" s="82"/>
      <c r="L11" s="84"/>
      <c r="M11" s="82"/>
      <c r="N11" s="84"/>
      <c r="O11" s="82"/>
      <c r="P11" s="84"/>
      <c r="Q11" s="82"/>
      <c r="R11" s="84"/>
      <c r="S11" s="82"/>
      <c r="T11" s="84"/>
      <c r="U11" s="82"/>
      <c r="V11" s="84"/>
      <c r="X11" s="89">
        <f t="shared" si="0"/>
        <v>0</v>
      </c>
      <c r="Y11" s="89"/>
      <c r="Z11" s="52" t="str">
        <f t="shared" si="1"/>
        <v>LW</v>
      </c>
      <c r="AA11" s="52"/>
      <c r="AE11" s="22">
        <v>9</v>
      </c>
      <c r="AF11" s="95"/>
      <c r="AG11" s="96"/>
      <c r="AH11" s="96"/>
      <c r="AI11" s="97"/>
      <c r="AJ11" s="95"/>
      <c r="AK11" s="97"/>
      <c r="AL11" s="95"/>
      <c r="AM11" s="97"/>
      <c r="AN11" s="95"/>
      <c r="AO11" s="97"/>
      <c r="AP11" s="95"/>
      <c r="AQ11" s="97"/>
      <c r="AR11" s="95"/>
      <c r="AS11" s="97"/>
      <c r="AT11" s="95"/>
      <c r="AU11" s="97"/>
      <c r="AV11" s="95"/>
      <c r="AW11" s="97"/>
      <c r="AX11" s="95"/>
      <c r="AY11" s="97"/>
      <c r="BA11" s="98">
        <f t="shared" si="2"/>
        <v>0</v>
      </c>
      <c r="BB11" s="98"/>
      <c r="BC11" s="52" t="str">
        <f t="shared" si="3"/>
        <v>LW</v>
      </c>
      <c r="BD11" s="52"/>
    </row>
    <row r="12" spans="2:56" x14ac:dyDescent="0.25">
      <c r="B12" s="22">
        <v>10</v>
      </c>
      <c r="C12" s="85"/>
      <c r="D12" s="86"/>
      <c r="E12" s="86"/>
      <c r="F12" s="87"/>
      <c r="G12" s="85"/>
      <c r="H12" s="87"/>
      <c r="I12" s="85"/>
      <c r="J12" s="87"/>
      <c r="K12" s="85"/>
      <c r="L12" s="87"/>
      <c r="M12" s="85"/>
      <c r="N12" s="87"/>
      <c r="O12" s="85"/>
      <c r="P12" s="87"/>
      <c r="Q12" s="85"/>
      <c r="R12" s="87"/>
      <c r="S12" s="85"/>
      <c r="T12" s="87"/>
      <c r="U12" s="85"/>
      <c r="V12" s="87"/>
      <c r="X12" s="88">
        <f t="shared" si="0"/>
        <v>0</v>
      </c>
      <c r="Y12" s="88"/>
      <c r="Z12" s="52" t="str">
        <f t="shared" si="1"/>
        <v>LW</v>
      </c>
      <c r="AA12" s="52"/>
      <c r="AE12" s="22">
        <v>10</v>
      </c>
      <c r="AF12" s="92"/>
      <c r="AG12" s="93"/>
      <c r="AH12" s="93"/>
      <c r="AI12" s="94"/>
      <c r="AJ12" s="92"/>
      <c r="AK12" s="94"/>
      <c r="AL12" s="92"/>
      <c r="AM12" s="94"/>
      <c r="AN12" s="92"/>
      <c r="AO12" s="94"/>
      <c r="AP12" s="92"/>
      <c r="AQ12" s="94"/>
      <c r="AR12" s="92"/>
      <c r="AS12" s="94"/>
      <c r="AT12" s="92"/>
      <c r="AU12" s="94"/>
      <c r="AV12" s="92"/>
      <c r="AW12" s="94"/>
      <c r="AX12" s="92"/>
      <c r="AY12" s="94"/>
      <c r="BA12" s="99">
        <f t="shared" si="2"/>
        <v>0</v>
      </c>
      <c r="BB12" s="99"/>
      <c r="BC12" s="52" t="str">
        <f t="shared" si="3"/>
        <v>LW</v>
      </c>
      <c r="BD12" s="52"/>
    </row>
    <row r="13" spans="2:56" x14ac:dyDescent="0.25">
      <c r="B13" s="22">
        <v>11</v>
      </c>
      <c r="C13" s="82"/>
      <c r="D13" s="83"/>
      <c r="E13" s="83"/>
      <c r="F13" s="84"/>
      <c r="G13" s="82"/>
      <c r="H13" s="84"/>
      <c r="I13" s="82"/>
      <c r="J13" s="84"/>
      <c r="K13" s="82"/>
      <c r="L13" s="84"/>
      <c r="M13" s="82"/>
      <c r="N13" s="84"/>
      <c r="O13" s="82"/>
      <c r="P13" s="84"/>
      <c r="Q13" s="82"/>
      <c r="R13" s="84"/>
      <c r="S13" s="82"/>
      <c r="T13" s="84"/>
      <c r="U13" s="82"/>
      <c r="V13" s="84"/>
      <c r="X13" s="89">
        <f t="shared" si="0"/>
        <v>0</v>
      </c>
      <c r="Y13" s="89"/>
      <c r="Z13" s="52" t="str">
        <f t="shared" si="1"/>
        <v>LW</v>
      </c>
      <c r="AA13" s="52"/>
      <c r="AE13" s="22">
        <v>11</v>
      </c>
      <c r="AF13" s="95"/>
      <c r="AG13" s="96"/>
      <c r="AH13" s="96"/>
      <c r="AI13" s="97"/>
      <c r="AJ13" s="95"/>
      <c r="AK13" s="97"/>
      <c r="AL13" s="95"/>
      <c r="AM13" s="97"/>
      <c r="AN13" s="95"/>
      <c r="AO13" s="97"/>
      <c r="AP13" s="95"/>
      <c r="AQ13" s="97"/>
      <c r="AR13" s="95"/>
      <c r="AS13" s="97"/>
      <c r="AT13" s="95"/>
      <c r="AU13" s="97"/>
      <c r="AV13" s="95"/>
      <c r="AW13" s="97"/>
      <c r="AX13" s="95"/>
      <c r="AY13" s="97"/>
      <c r="BA13" s="98">
        <f t="shared" si="2"/>
        <v>0</v>
      </c>
      <c r="BB13" s="98"/>
      <c r="BC13" s="52" t="str">
        <f t="shared" si="3"/>
        <v>LW</v>
      </c>
      <c r="BD13" s="52"/>
    </row>
    <row r="14" spans="2:56" x14ac:dyDescent="0.25">
      <c r="B14" s="22">
        <v>12</v>
      </c>
      <c r="C14" s="85"/>
      <c r="D14" s="86"/>
      <c r="E14" s="86"/>
      <c r="F14" s="87"/>
      <c r="G14" s="85"/>
      <c r="H14" s="87"/>
      <c r="I14" s="85"/>
      <c r="J14" s="87"/>
      <c r="K14" s="85"/>
      <c r="L14" s="87"/>
      <c r="M14" s="85"/>
      <c r="N14" s="87"/>
      <c r="O14" s="85"/>
      <c r="P14" s="87"/>
      <c r="Q14" s="85"/>
      <c r="R14" s="87"/>
      <c r="S14" s="85"/>
      <c r="T14" s="87"/>
      <c r="U14" s="85"/>
      <c r="V14" s="87"/>
      <c r="X14" s="88">
        <f t="shared" si="0"/>
        <v>0</v>
      </c>
      <c r="Y14" s="88"/>
      <c r="Z14" s="52" t="str">
        <f t="shared" si="1"/>
        <v>LW</v>
      </c>
      <c r="AA14" s="52"/>
      <c r="AE14" s="22">
        <v>12</v>
      </c>
      <c r="AF14" s="92"/>
      <c r="AG14" s="93"/>
      <c r="AH14" s="93"/>
      <c r="AI14" s="94"/>
      <c r="AJ14" s="92"/>
      <c r="AK14" s="94"/>
      <c r="AL14" s="92"/>
      <c r="AM14" s="94"/>
      <c r="AN14" s="92"/>
      <c r="AO14" s="94"/>
      <c r="AP14" s="92"/>
      <c r="AQ14" s="94"/>
      <c r="AR14" s="92"/>
      <c r="AS14" s="94"/>
      <c r="AT14" s="92"/>
      <c r="AU14" s="94"/>
      <c r="AV14" s="92"/>
      <c r="AW14" s="94"/>
      <c r="AX14" s="92"/>
      <c r="AY14" s="94"/>
      <c r="BA14" s="99">
        <f t="shared" si="2"/>
        <v>0</v>
      </c>
      <c r="BB14" s="99"/>
      <c r="BC14" s="52" t="str">
        <f t="shared" si="3"/>
        <v>LW</v>
      </c>
      <c r="BD14" s="52"/>
    </row>
    <row r="15" spans="2:56" x14ac:dyDescent="0.25">
      <c r="B15" s="22">
        <v>13</v>
      </c>
      <c r="C15" s="82"/>
      <c r="D15" s="83"/>
      <c r="E15" s="83"/>
      <c r="F15" s="84"/>
      <c r="G15" s="82"/>
      <c r="H15" s="84"/>
      <c r="I15" s="82"/>
      <c r="J15" s="84"/>
      <c r="K15" s="82"/>
      <c r="L15" s="84"/>
      <c r="M15" s="82"/>
      <c r="N15" s="84"/>
      <c r="O15" s="82"/>
      <c r="P15" s="84"/>
      <c r="Q15" s="82"/>
      <c r="R15" s="84"/>
      <c r="S15" s="82"/>
      <c r="T15" s="84"/>
      <c r="U15" s="82"/>
      <c r="V15" s="84"/>
      <c r="X15" s="89">
        <f t="shared" si="0"/>
        <v>0</v>
      </c>
      <c r="Y15" s="89"/>
      <c r="Z15" s="52" t="str">
        <f t="shared" si="1"/>
        <v>LW</v>
      </c>
      <c r="AA15" s="52"/>
      <c r="AE15" s="22">
        <v>13</v>
      </c>
      <c r="AF15" s="95"/>
      <c r="AG15" s="96"/>
      <c r="AH15" s="96"/>
      <c r="AI15" s="97"/>
      <c r="AJ15" s="95"/>
      <c r="AK15" s="97"/>
      <c r="AL15" s="95"/>
      <c r="AM15" s="97"/>
      <c r="AN15" s="95"/>
      <c r="AO15" s="97"/>
      <c r="AP15" s="95"/>
      <c r="AQ15" s="97"/>
      <c r="AR15" s="95"/>
      <c r="AS15" s="97"/>
      <c r="AT15" s="95"/>
      <c r="AU15" s="97"/>
      <c r="AV15" s="95"/>
      <c r="AW15" s="97"/>
      <c r="AX15" s="95"/>
      <c r="AY15" s="97"/>
      <c r="BA15" s="98">
        <f t="shared" si="2"/>
        <v>0</v>
      </c>
      <c r="BB15" s="98"/>
      <c r="BC15" s="52" t="str">
        <f t="shared" si="3"/>
        <v>LW</v>
      </c>
      <c r="BD15" s="52"/>
    </row>
    <row r="16" spans="2:56" x14ac:dyDescent="0.25">
      <c r="B16" s="22">
        <v>14</v>
      </c>
      <c r="C16" s="85"/>
      <c r="D16" s="86"/>
      <c r="E16" s="86"/>
      <c r="F16" s="87"/>
      <c r="G16" s="85"/>
      <c r="H16" s="87"/>
      <c r="I16" s="85"/>
      <c r="J16" s="87"/>
      <c r="K16" s="85"/>
      <c r="L16" s="87"/>
      <c r="M16" s="85"/>
      <c r="N16" s="87"/>
      <c r="O16" s="85"/>
      <c r="P16" s="87"/>
      <c r="Q16" s="85"/>
      <c r="R16" s="87"/>
      <c r="S16" s="85"/>
      <c r="T16" s="87"/>
      <c r="U16" s="85"/>
      <c r="V16" s="87"/>
      <c r="X16" s="88">
        <f t="shared" si="0"/>
        <v>0</v>
      </c>
      <c r="Y16" s="88"/>
      <c r="Z16" s="52" t="str">
        <f t="shared" si="1"/>
        <v>LW</v>
      </c>
      <c r="AA16" s="52"/>
      <c r="AE16" s="22">
        <v>14</v>
      </c>
      <c r="AF16" s="92"/>
      <c r="AG16" s="93"/>
      <c r="AH16" s="93"/>
      <c r="AI16" s="94"/>
      <c r="AJ16" s="92"/>
      <c r="AK16" s="94"/>
      <c r="AL16" s="92"/>
      <c r="AM16" s="94"/>
      <c r="AN16" s="92"/>
      <c r="AO16" s="94"/>
      <c r="AP16" s="92"/>
      <c r="AQ16" s="94"/>
      <c r="AR16" s="92"/>
      <c r="AS16" s="94"/>
      <c r="AT16" s="92"/>
      <c r="AU16" s="94"/>
      <c r="AV16" s="92"/>
      <c r="AW16" s="94"/>
      <c r="AX16" s="92"/>
      <c r="AY16" s="94"/>
      <c r="BA16" s="99">
        <f t="shared" si="2"/>
        <v>0</v>
      </c>
      <c r="BB16" s="99"/>
      <c r="BC16" s="52" t="str">
        <f t="shared" si="3"/>
        <v>LW</v>
      </c>
      <c r="BD16" s="52"/>
    </row>
    <row r="17" spans="2:56" x14ac:dyDescent="0.25">
      <c r="B17" s="22">
        <v>15</v>
      </c>
      <c r="C17" s="82"/>
      <c r="D17" s="83"/>
      <c r="E17" s="83"/>
      <c r="F17" s="84"/>
      <c r="G17" s="82"/>
      <c r="H17" s="84"/>
      <c r="I17" s="82"/>
      <c r="J17" s="84"/>
      <c r="K17" s="82"/>
      <c r="L17" s="84"/>
      <c r="M17" s="82"/>
      <c r="N17" s="84"/>
      <c r="O17" s="82"/>
      <c r="P17" s="84"/>
      <c r="Q17" s="82"/>
      <c r="R17" s="84"/>
      <c r="S17" s="82"/>
      <c r="T17" s="84"/>
      <c r="U17" s="82"/>
      <c r="V17" s="84"/>
      <c r="X17" s="89">
        <f t="shared" si="0"/>
        <v>0</v>
      </c>
      <c r="Y17" s="89"/>
      <c r="Z17" s="52" t="str">
        <f t="shared" si="1"/>
        <v>LW</v>
      </c>
      <c r="AA17" s="52"/>
      <c r="AE17" s="22">
        <v>15</v>
      </c>
      <c r="AF17" s="95"/>
      <c r="AG17" s="96"/>
      <c r="AH17" s="96"/>
      <c r="AI17" s="97"/>
      <c r="AJ17" s="95"/>
      <c r="AK17" s="97"/>
      <c r="AL17" s="95"/>
      <c r="AM17" s="97"/>
      <c r="AN17" s="95"/>
      <c r="AO17" s="97"/>
      <c r="AP17" s="95"/>
      <c r="AQ17" s="97"/>
      <c r="AR17" s="95"/>
      <c r="AS17" s="97"/>
      <c r="AT17" s="95"/>
      <c r="AU17" s="97"/>
      <c r="AV17" s="95"/>
      <c r="AW17" s="97"/>
      <c r="AX17" s="95"/>
      <c r="AY17" s="97"/>
      <c r="BA17" s="98">
        <f t="shared" si="2"/>
        <v>0</v>
      </c>
      <c r="BB17" s="98"/>
      <c r="BC17" s="52" t="str">
        <f t="shared" si="3"/>
        <v>LW</v>
      </c>
      <c r="BD17" s="52"/>
    </row>
    <row r="18" spans="2:56" x14ac:dyDescent="0.25">
      <c r="B18" s="22">
        <v>16</v>
      </c>
      <c r="C18" s="85"/>
      <c r="D18" s="86"/>
      <c r="E18" s="86"/>
      <c r="F18" s="87"/>
      <c r="G18" s="85"/>
      <c r="H18" s="87"/>
      <c r="I18" s="85"/>
      <c r="J18" s="87"/>
      <c r="K18" s="85"/>
      <c r="L18" s="87"/>
      <c r="M18" s="85"/>
      <c r="N18" s="87"/>
      <c r="O18" s="85"/>
      <c r="P18" s="87"/>
      <c r="Q18" s="85"/>
      <c r="R18" s="87"/>
      <c r="S18" s="85"/>
      <c r="T18" s="87"/>
      <c r="U18" s="85"/>
      <c r="V18" s="87"/>
      <c r="X18" s="88">
        <f t="shared" si="0"/>
        <v>0</v>
      </c>
      <c r="Y18" s="88"/>
      <c r="Z18" s="52" t="str">
        <f t="shared" si="1"/>
        <v>LW</v>
      </c>
      <c r="AA18" s="52"/>
      <c r="AE18" s="22">
        <v>16</v>
      </c>
      <c r="AF18" s="92"/>
      <c r="AG18" s="93"/>
      <c r="AH18" s="93"/>
      <c r="AI18" s="94"/>
      <c r="AJ18" s="92"/>
      <c r="AK18" s="94"/>
      <c r="AL18" s="92"/>
      <c r="AM18" s="94"/>
      <c r="AN18" s="92"/>
      <c r="AO18" s="94"/>
      <c r="AP18" s="92"/>
      <c r="AQ18" s="94"/>
      <c r="AR18" s="92"/>
      <c r="AS18" s="94"/>
      <c r="AT18" s="92"/>
      <c r="AU18" s="94"/>
      <c r="AV18" s="92"/>
      <c r="AW18" s="94"/>
      <c r="AX18" s="92"/>
      <c r="AY18" s="94"/>
      <c r="BA18" s="99">
        <f t="shared" si="2"/>
        <v>0</v>
      </c>
      <c r="BB18" s="99"/>
      <c r="BC18" s="52" t="str">
        <f t="shared" si="3"/>
        <v>LW</v>
      </c>
      <c r="BD18" s="52"/>
    </row>
    <row r="19" spans="2:56" x14ac:dyDescent="0.25">
      <c r="B19" s="22">
        <v>17</v>
      </c>
      <c r="C19" s="82"/>
      <c r="D19" s="83"/>
      <c r="E19" s="83"/>
      <c r="F19" s="84"/>
      <c r="G19" s="82"/>
      <c r="H19" s="84"/>
      <c r="I19" s="82"/>
      <c r="J19" s="84"/>
      <c r="K19" s="82"/>
      <c r="L19" s="84"/>
      <c r="M19" s="82"/>
      <c r="N19" s="84"/>
      <c r="O19" s="82"/>
      <c r="P19" s="84"/>
      <c r="Q19" s="82"/>
      <c r="R19" s="84"/>
      <c r="S19" s="82"/>
      <c r="T19" s="84"/>
      <c r="U19" s="82"/>
      <c r="V19" s="84"/>
      <c r="X19" s="89">
        <f t="shared" si="0"/>
        <v>0</v>
      </c>
      <c r="Y19" s="89"/>
      <c r="Z19" s="52" t="str">
        <f t="shared" si="1"/>
        <v>LW</v>
      </c>
      <c r="AA19" s="52"/>
      <c r="AE19" s="22">
        <v>17</v>
      </c>
      <c r="AF19" s="95"/>
      <c r="AG19" s="96"/>
      <c r="AH19" s="96"/>
      <c r="AI19" s="97"/>
      <c r="AJ19" s="95"/>
      <c r="AK19" s="97"/>
      <c r="AL19" s="95"/>
      <c r="AM19" s="97"/>
      <c r="AN19" s="95"/>
      <c r="AO19" s="97"/>
      <c r="AP19" s="95"/>
      <c r="AQ19" s="97"/>
      <c r="AR19" s="95"/>
      <c r="AS19" s="97"/>
      <c r="AT19" s="95"/>
      <c r="AU19" s="97"/>
      <c r="AV19" s="95"/>
      <c r="AW19" s="97"/>
      <c r="AX19" s="95"/>
      <c r="AY19" s="97"/>
      <c r="BA19" s="98">
        <f t="shared" si="2"/>
        <v>0</v>
      </c>
      <c r="BB19" s="98"/>
      <c r="BC19" s="52" t="str">
        <f t="shared" si="3"/>
        <v>LW</v>
      </c>
      <c r="BD19" s="52"/>
    </row>
    <row r="20" spans="2:56" x14ac:dyDescent="0.25">
      <c r="B20" s="22">
        <v>18</v>
      </c>
      <c r="C20" s="85"/>
      <c r="D20" s="86"/>
      <c r="E20" s="86"/>
      <c r="F20" s="87"/>
      <c r="G20" s="85"/>
      <c r="H20" s="87"/>
      <c r="I20" s="85"/>
      <c r="J20" s="87"/>
      <c r="K20" s="85"/>
      <c r="L20" s="87"/>
      <c r="M20" s="85"/>
      <c r="N20" s="87"/>
      <c r="O20" s="85"/>
      <c r="P20" s="87"/>
      <c r="Q20" s="85"/>
      <c r="R20" s="87"/>
      <c r="S20" s="85"/>
      <c r="T20" s="87"/>
      <c r="U20" s="85"/>
      <c r="V20" s="87"/>
      <c r="X20" s="88">
        <f t="shared" si="0"/>
        <v>0</v>
      </c>
      <c r="Y20" s="88"/>
      <c r="Z20" s="52" t="str">
        <f>IF(X20&lt;17,"LW",IF(X20&gt;21,"HI","OK"))</f>
        <v>LW</v>
      </c>
      <c r="AA20" s="52"/>
      <c r="AE20" s="22">
        <v>18</v>
      </c>
      <c r="AF20" s="92"/>
      <c r="AG20" s="93"/>
      <c r="AH20" s="93"/>
      <c r="AI20" s="94"/>
      <c r="AJ20" s="92"/>
      <c r="AK20" s="94"/>
      <c r="AL20" s="92"/>
      <c r="AM20" s="94"/>
      <c r="AN20" s="92"/>
      <c r="AO20" s="94"/>
      <c r="AP20" s="92"/>
      <c r="AQ20" s="94"/>
      <c r="AR20" s="92"/>
      <c r="AS20" s="94"/>
      <c r="AT20" s="92"/>
      <c r="AU20" s="94"/>
      <c r="AV20" s="92"/>
      <c r="AW20" s="94"/>
      <c r="AX20" s="92"/>
      <c r="AY20" s="94"/>
      <c r="BA20" s="99">
        <f t="shared" si="2"/>
        <v>0</v>
      </c>
      <c r="BB20" s="99"/>
      <c r="BC20" s="52" t="str">
        <f>IF(BA20&lt;17,"LW",IF(BA20&gt;21,"HI","OK"))</f>
        <v>LW</v>
      </c>
      <c r="BD20" s="52"/>
    </row>
    <row r="22" spans="2:56" x14ac:dyDescent="0.25">
      <c r="C22" s="90" t="s">
        <v>178</v>
      </c>
      <c r="D22" s="124"/>
      <c r="E22" s="124"/>
      <c r="F22" s="91"/>
      <c r="G22" s="90">
        <f>SUM(G3:H20)</f>
        <v>0</v>
      </c>
      <c r="H22" s="91"/>
      <c r="I22" s="90">
        <f>SUM(I3:J20)</f>
        <v>0</v>
      </c>
      <c r="J22" s="91"/>
      <c r="K22" s="90">
        <f>SUM(K3:L20)</f>
        <v>0</v>
      </c>
      <c r="L22" s="91"/>
      <c r="M22" s="90">
        <f>SUM(M3:N20)</f>
        <v>0</v>
      </c>
      <c r="N22" s="91"/>
      <c r="O22" s="90">
        <f>SUM(O3:P20)</f>
        <v>0</v>
      </c>
      <c r="P22" s="91"/>
      <c r="Q22" s="90">
        <f>SUM(Q3:R20)</f>
        <v>0</v>
      </c>
      <c r="R22" s="91"/>
      <c r="S22" s="90">
        <f>SUM(S3:T20)</f>
        <v>0</v>
      </c>
      <c r="T22" s="91"/>
      <c r="U22" s="90">
        <f>SUM(U3:V20)</f>
        <v>0</v>
      </c>
      <c r="V22" s="91"/>
      <c r="X22" s="80">
        <f>SUM(G22:V22)</f>
        <v>0</v>
      </c>
      <c r="Y22" s="80"/>
      <c r="Z22" s="52" t="str">
        <f>IF(X22&lt;320,"LW",IF(X22&gt;320,"HI","OK"))</f>
        <v>LW</v>
      </c>
      <c r="AA22" s="52"/>
      <c r="AF22" s="100" t="s">
        <v>178</v>
      </c>
      <c r="AG22" s="125"/>
      <c r="AH22" s="125"/>
      <c r="AI22" s="101"/>
      <c r="AJ22" s="100">
        <f>SUM(AJ3:AK20)</f>
        <v>0</v>
      </c>
      <c r="AK22" s="101"/>
      <c r="AL22" s="100">
        <f>SUM(AL3:AM20)</f>
        <v>0</v>
      </c>
      <c r="AM22" s="101"/>
      <c r="AN22" s="100">
        <f>SUM(AN3:AO20)</f>
        <v>0</v>
      </c>
      <c r="AO22" s="101"/>
      <c r="AP22" s="100">
        <f>SUM(AP3:AQ20)</f>
        <v>0</v>
      </c>
      <c r="AQ22" s="101"/>
      <c r="AR22" s="100">
        <f>SUM(AR3:AS20)</f>
        <v>0</v>
      </c>
      <c r="AS22" s="101"/>
      <c r="AT22" s="100">
        <f>SUM(AT3:AU20)</f>
        <v>0</v>
      </c>
      <c r="AU22" s="101"/>
      <c r="AV22" s="100">
        <f>SUM(AV3:AW20)</f>
        <v>0</v>
      </c>
      <c r="AW22" s="101"/>
      <c r="AX22" s="100">
        <f>SUM(AX3:AY20)</f>
        <v>0</v>
      </c>
      <c r="AY22" s="101"/>
      <c r="BA22" s="81">
        <f>SUM(AJ22:AY22)</f>
        <v>0</v>
      </c>
      <c r="BB22" s="81"/>
      <c r="BC22" s="52" t="str">
        <f>IF(BA22&lt;320,"LW",IF(BA22&gt;320,"HI","OK"))</f>
        <v>LW</v>
      </c>
      <c r="BD22" s="52"/>
    </row>
    <row r="23" spans="2:56" x14ac:dyDescent="0.25">
      <c r="G23" s="66" t="str">
        <f>IF(G22&lt;180,"LW",IF(G22&gt;180,"HI","OK"))</f>
        <v>LW</v>
      </c>
      <c r="H23" s="68"/>
      <c r="I23" s="66" t="str">
        <f>IF(I22&lt;39,"LW",IF(I22&gt;39,"HI","OK"))</f>
        <v>LW</v>
      </c>
      <c r="J23" s="68"/>
      <c r="K23" s="66" t="str">
        <f>IF(K22&lt;25,"LW",IF(K22&gt;25,"HI","OK"))</f>
        <v>LW</v>
      </c>
      <c r="L23" s="68"/>
      <c r="M23" s="66" t="str">
        <f>IF(M22&lt;12,"LW",IF(M22&gt;12,"HI","OK"))</f>
        <v>LW</v>
      </c>
      <c r="N23" s="68"/>
      <c r="O23" s="66" t="str">
        <f>IF(O22&lt;25,"LW",IF(O22&gt;25,"HI","OK"))</f>
        <v>LW</v>
      </c>
      <c r="P23" s="68"/>
      <c r="Q23" s="66" t="str">
        <f>IF(Q22&lt;12,"LW",IF(Q22&gt;12,"HI","OK"))</f>
        <v>LW</v>
      </c>
      <c r="R23" s="68"/>
      <c r="S23" s="66" t="str">
        <f>IF(S22&lt;18,"LW",IF(S22&gt;18,"HI","OK"))</f>
        <v>LW</v>
      </c>
      <c r="T23" s="68"/>
      <c r="U23" s="66" t="str">
        <f>IF(U22&lt;9,"LW",IF(U22&gt;9,"HI","OK"))</f>
        <v>LW</v>
      </c>
      <c r="V23" s="68"/>
      <c r="AJ23" s="66" t="str">
        <f>IF(AJ22&lt;180,"LW",IF(AJ22&gt;180,"HI","OK"))</f>
        <v>LW</v>
      </c>
      <c r="AK23" s="68"/>
      <c r="AL23" s="66" t="str">
        <f>IF(AL22&lt;39,"LW",IF(AL22&gt;39,"HI","OK"))</f>
        <v>LW</v>
      </c>
      <c r="AM23" s="68"/>
      <c r="AN23" s="66" t="str">
        <f>IF(AN22&lt;25,"LW",IF(AN22&gt;25,"HI","OK"))</f>
        <v>LW</v>
      </c>
      <c r="AO23" s="68"/>
      <c r="AP23" s="66" t="str">
        <f>IF(AP22&lt;12,"LW",IF(AP22&gt;12,"HI","OK"))</f>
        <v>LW</v>
      </c>
      <c r="AQ23" s="68"/>
      <c r="AR23" s="66" t="str">
        <f>IF(AR22&lt;25,"LW",IF(AR22&gt;25,"HI","OK"))</f>
        <v>LW</v>
      </c>
      <c r="AS23" s="68"/>
      <c r="AT23" s="66" t="str">
        <f>IF(AT22&lt;12,"LW",IF(AT22&gt;12,"HI","OK"))</f>
        <v>LW</v>
      </c>
      <c r="AU23" s="68"/>
      <c r="AV23" s="66" t="str">
        <f>IF(AV22&lt;18,"LW",IF(AV22&gt;18,"HI","OK"))</f>
        <v>LW</v>
      </c>
      <c r="AW23" s="68"/>
      <c r="AX23" s="66" t="str">
        <f>IF(AX22&lt;9,"LW",IF(AX22&gt;9,"HI","OK"))</f>
        <v>LW</v>
      </c>
      <c r="AY23" s="68"/>
    </row>
    <row r="26" spans="2:56" x14ac:dyDescent="0.25">
      <c r="G26" s="102" t="s">
        <v>13</v>
      </c>
      <c r="H26" s="102"/>
      <c r="I26" s="102" t="s">
        <v>14</v>
      </c>
      <c r="J26" s="102"/>
      <c r="K26" s="102" t="s">
        <v>171</v>
      </c>
      <c r="L26" s="102"/>
      <c r="M26" s="102" t="s">
        <v>172</v>
      </c>
      <c r="N26" s="102"/>
      <c r="O26" s="102" t="s">
        <v>173</v>
      </c>
      <c r="P26" s="102"/>
      <c r="Q26" s="102" t="s">
        <v>174</v>
      </c>
      <c r="R26" s="102"/>
      <c r="S26" s="102" t="s">
        <v>175</v>
      </c>
      <c r="T26" s="102"/>
      <c r="U26" s="102" t="s">
        <v>176</v>
      </c>
      <c r="V26" s="102"/>
      <c r="X26" s="46" t="s">
        <v>177</v>
      </c>
      <c r="Y26" s="46"/>
      <c r="Z26" s="59"/>
      <c r="AA26" s="59"/>
      <c r="AJ26" s="103" t="s">
        <v>13</v>
      </c>
      <c r="AK26" s="103"/>
      <c r="AL26" s="103" t="s">
        <v>14</v>
      </c>
      <c r="AM26" s="103"/>
      <c r="AN26" s="103" t="s">
        <v>171</v>
      </c>
      <c r="AO26" s="103"/>
      <c r="AP26" s="103" t="s">
        <v>172</v>
      </c>
      <c r="AQ26" s="103"/>
      <c r="AR26" s="103" t="s">
        <v>173</v>
      </c>
      <c r="AS26" s="103"/>
      <c r="AT26" s="103" t="s">
        <v>174</v>
      </c>
      <c r="AU26" s="103"/>
      <c r="AV26" s="103" t="s">
        <v>175</v>
      </c>
      <c r="AW26" s="103"/>
      <c r="AX26" s="103" t="s">
        <v>176</v>
      </c>
      <c r="AY26" s="103"/>
      <c r="BA26" s="46" t="s">
        <v>177</v>
      </c>
      <c r="BB26" s="46"/>
      <c r="BC26" s="59"/>
      <c r="BD26" s="59"/>
    </row>
    <row r="27" spans="2:56" x14ac:dyDescent="0.25">
      <c r="B27" s="22">
        <v>1</v>
      </c>
      <c r="C27" s="104" t="s">
        <v>182</v>
      </c>
      <c r="D27" s="105"/>
      <c r="E27" s="105"/>
      <c r="F27" s="106"/>
      <c r="G27" s="104">
        <v>10</v>
      </c>
      <c r="H27" s="106"/>
      <c r="I27" s="104">
        <v>3</v>
      </c>
      <c r="J27" s="106"/>
      <c r="K27" s="104"/>
      <c r="L27" s="106"/>
      <c r="M27" s="104">
        <v>3</v>
      </c>
      <c r="N27" s="106"/>
      <c r="O27" s="104"/>
      <c r="P27" s="106"/>
      <c r="Q27" s="104">
        <v>3</v>
      </c>
      <c r="R27" s="106"/>
      <c r="S27" s="104"/>
      <c r="T27" s="106"/>
      <c r="U27" s="104"/>
      <c r="V27" s="106"/>
      <c r="X27" s="111">
        <f>SUM(G27:V27)</f>
        <v>19</v>
      </c>
      <c r="Y27" s="111"/>
      <c r="Z27" s="52" t="str">
        <f>IF(X27&lt;17,"LW",IF(X27&gt;21,"HI","OK"))</f>
        <v>OK</v>
      </c>
      <c r="AA27" s="52"/>
      <c r="AE27" s="22">
        <v>1</v>
      </c>
      <c r="AF27" s="114"/>
      <c r="AG27" s="115"/>
      <c r="AH27" s="115"/>
      <c r="AI27" s="116"/>
      <c r="AJ27" s="114"/>
      <c r="AK27" s="116"/>
      <c r="AL27" s="114"/>
      <c r="AM27" s="116"/>
      <c r="AN27" s="114"/>
      <c r="AO27" s="116"/>
      <c r="AP27" s="114"/>
      <c r="AQ27" s="116"/>
      <c r="AR27" s="114"/>
      <c r="AS27" s="116"/>
      <c r="AT27" s="114"/>
      <c r="AU27" s="116"/>
      <c r="AV27" s="114"/>
      <c r="AW27" s="116"/>
      <c r="AX27" s="114"/>
      <c r="AY27" s="116"/>
      <c r="BA27" s="120">
        <f>SUM(AJ27:AY27)</f>
        <v>0</v>
      </c>
      <c r="BB27" s="120"/>
      <c r="BC27" s="52" t="str">
        <f>IF(BA27&lt;17,"LW",IF(BA27&gt;21,"HI","OK"))</f>
        <v>LW</v>
      </c>
      <c r="BD27" s="52"/>
    </row>
    <row r="28" spans="2:56" x14ac:dyDescent="0.25">
      <c r="B28" s="22">
        <v>2</v>
      </c>
      <c r="C28" s="107" t="s">
        <v>183</v>
      </c>
      <c r="D28" s="108"/>
      <c r="E28" s="108"/>
      <c r="F28" s="109"/>
      <c r="G28" s="107">
        <v>8</v>
      </c>
      <c r="H28" s="109"/>
      <c r="I28" s="107">
        <v>3</v>
      </c>
      <c r="J28" s="109"/>
      <c r="K28" s="107">
        <v>2</v>
      </c>
      <c r="L28" s="109"/>
      <c r="M28" s="107"/>
      <c r="N28" s="109"/>
      <c r="O28" s="107">
        <v>4</v>
      </c>
      <c r="P28" s="109"/>
      <c r="Q28" s="107"/>
      <c r="R28" s="109"/>
      <c r="S28" s="107">
        <v>3</v>
      </c>
      <c r="T28" s="109"/>
      <c r="U28" s="107"/>
      <c r="V28" s="109"/>
      <c r="X28" s="110">
        <f t="shared" ref="X28:X44" si="4">SUM(G28:V28)</f>
        <v>20</v>
      </c>
      <c r="Y28" s="110"/>
      <c r="Z28" s="52" t="str">
        <f t="shared" ref="Z28:Z43" si="5">IF(X28&lt;17,"LW",IF(X28&gt;21,"HI","OK"))</f>
        <v>OK</v>
      </c>
      <c r="AA28" s="52"/>
      <c r="AE28" s="22">
        <v>2</v>
      </c>
      <c r="AF28" s="117"/>
      <c r="AG28" s="118"/>
      <c r="AH28" s="118"/>
      <c r="AI28" s="119"/>
      <c r="AJ28" s="117"/>
      <c r="AK28" s="119"/>
      <c r="AL28" s="117"/>
      <c r="AM28" s="119"/>
      <c r="AN28" s="117"/>
      <c r="AO28" s="119"/>
      <c r="AP28" s="117"/>
      <c r="AQ28" s="119"/>
      <c r="AR28" s="117"/>
      <c r="AS28" s="119"/>
      <c r="AT28" s="117"/>
      <c r="AU28" s="119"/>
      <c r="AV28" s="117"/>
      <c r="AW28" s="119"/>
      <c r="AX28" s="117"/>
      <c r="AY28" s="119"/>
      <c r="BA28" s="121">
        <f t="shared" ref="BA28:BA44" si="6">SUM(AJ28:AY28)</f>
        <v>0</v>
      </c>
      <c r="BB28" s="121"/>
      <c r="BC28" s="52" t="str">
        <f t="shared" ref="BC28:BC43" si="7">IF(BA28&lt;17,"LW",IF(BA28&gt;21,"HI","OK"))</f>
        <v>LW</v>
      </c>
      <c r="BD28" s="52"/>
    </row>
    <row r="29" spans="2:56" x14ac:dyDescent="0.25">
      <c r="B29" s="22">
        <v>3</v>
      </c>
      <c r="C29" s="104" t="s">
        <v>184</v>
      </c>
      <c r="D29" s="105"/>
      <c r="E29" s="105"/>
      <c r="F29" s="106"/>
      <c r="G29" s="104">
        <v>8</v>
      </c>
      <c r="H29" s="106"/>
      <c r="I29" s="104">
        <v>6</v>
      </c>
      <c r="J29" s="106"/>
      <c r="K29" s="104"/>
      <c r="L29" s="106"/>
      <c r="M29" s="104"/>
      <c r="N29" s="106"/>
      <c r="O29" s="104"/>
      <c r="P29" s="106"/>
      <c r="Q29" s="104"/>
      <c r="R29" s="106"/>
      <c r="S29" s="104">
        <v>2</v>
      </c>
      <c r="T29" s="106"/>
      <c r="U29" s="104">
        <v>1</v>
      </c>
      <c r="V29" s="106"/>
      <c r="X29" s="111">
        <f t="shared" si="4"/>
        <v>17</v>
      </c>
      <c r="Y29" s="111"/>
      <c r="Z29" s="52" t="str">
        <f t="shared" si="5"/>
        <v>OK</v>
      </c>
      <c r="AA29" s="52"/>
      <c r="AE29" s="22">
        <v>3</v>
      </c>
      <c r="AF29" s="114"/>
      <c r="AG29" s="115"/>
      <c r="AH29" s="115"/>
      <c r="AI29" s="116"/>
      <c r="AJ29" s="114"/>
      <c r="AK29" s="116"/>
      <c r="AL29" s="114"/>
      <c r="AM29" s="116"/>
      <c r="AN29" s="114"/>
      <c r="AO29" s="116"/>
      <c r="AP29" s="114"/>
      <c r="AQ29" s="116"/>
      <c r="AR29" s="114"/>
      <c r="AS29" s="116"/>
      <c r="AT29" s="114"/>
      <c r="AU29" s="116"/>
      <c r="AV29" s="114"/>
      <c r="AW29" s="116"/>
      <c r="AX29" s="114"/>
      <c r="AY29" s="116"/>
      <c r="BA29" s="120">
        <f t="shared" si="6"/>
        <v>0</v>
      </c>
      <c r="BB29" s="120"/>
      <c r="BC29" s="52" t="str">
        <f t="shared" si="7"/>
        <v>LW</v>
      </c>
      <c r="BD29" s="52"/>
    </row>
    <row r="30" spans="2:56" x14ac:dyDescent="0.25">
      <c r="B30" s="22">
        <v>4</v>
      </c>
      <c r="C30" s="107" t="s">
        <v>185</v>
      </c>
      <c r="D30" s="108"/>
      <c r="E30" s="108"/>
      <c r="F30" s="109"/>
      <c r="G30" s="107">
        <v>9</v>
      </c>
      <c r="H30" s="109"/>
      <c r="I30" s="107"/>
      <c r="J30" s="109"/>
      <c r="K30" s="107">
        <v>2</v>
      </c>
      <c r="L30" s="109"/>
      <c r="M30" s="107"/>
      <c r="N30" s="109"/>
      <c r="O30" s="107">
        <v>2</v>
      </c>
      <c r="P30" s="109"/>
      <c r="Q30" s="107"/>
      <c r="R30" s="109"/>
      <c r="S30" s="107">
        <v>5</v>
      </c>
      <c r="T30" s="109"/>
      <c r="U30" s="107"/>
      <c r="V30" s="109"/>
      <c r="X30" s="110">
        <f t="shared" si="4"/>
        <v>18</v>
      </c>
      <c r="Y30" s="110"/>
      <c r="Z30" s="52" t="str">
        <f t="shared" si="5"/>
        <v>OK</v>
      </c>
      <c r="AA30" s="52"/>
      <c r="AE30" s="22">
        <v>4</v>
      </c>
      <c r="AF30" s="117"/>
      <c r="AG30" s="118"/>
      <c r="AH30" s="118"/>
      <c r="AI30" s="119"/>
      <c r="AJ30" s="117"/>
      <c r="AK30" s="119"/>
      <c r="AL30" s="117"/>
      <c r="AM30" s="119"/>
      <c r="AN30" s="117"/>
      <c r="AO30" s="119"/>
      <c r="AP30" s="117"/>
      <c r="AQ30" s="119"/>
      <c r="AR30" s="117"/>
      <c r="AS30" s="119"/>
      <c r="AT30" s="117"/>
      <c r="AU30" s="119"/>
      <c r="AV30" s="117"/>
      <c r="AW30" s="119"/>
      <c r="AX30" s="117"/>
      <c r="AY30" s="119"/>
      <c r="BA30" s="121">
        <f t="shared" si="6"/>
        <v>0</v>
      </c>
      <c r="BB30" s="121"/>
      <c r="BC30" s="52" t="str">
        <f t="shared" si="7"/>
        <v>LW</v>
      </c>
      <c r="BD30" s="52"/>
    </row>
    <row r="31" spans="2:56" x14ac:dyDescent="0.25">
      <c r="B31" s="22">
        <v>5</v>
      </c>
      <c r="C31" s="104" t="s">
        <v>186</v>
      </c>
      <c r="D31" s="105"/>
      <c r="E31" s="105"/>
      <c r="F31" s="106"/>
      <c r="G31" s="104">
        <v>11</v>
      </c>
      <c r="H31" s="106"/>
      <c r="I31" s="104"/>
      <c r="J31" s="106"/>
      <c r="K31" s="104"/>
      <c r="L31" s="106"/>
      <c r="M31" s="104"/>
      <c r="N31" s="106"/>
      <c r="O31" s="104"/>
      <c r="P31" s="106"/>
      <c r="Q31" s="104">
        <v>2</v>
      </c>
      <c r="R31" s="106"/>
      <c r="S31" s="104">
        <v>3</v>
      </c>
      <c r="T31" s="106"/>
      <c r="U31" s="104">
        <v>2</v>
      </c>
      <c r="V31" s="106"/>
      <c r="X31" s="111">
        <f t="shared" si="4"/>
        <v>18</v>
      </c>
      <c r="Y31" s="111"/>
      <c r="Z31" s="52" t="str">
        <f t="shared" si="5"/>
        <v>OK</v>
      </c>
      <c r="AA31" s="52"/>
      <c r="AE31" s="22">
        <v>5</v>
      </c>
      <c r="AF31" s="114"/>
      <c r="AG31" s="115"/>
      <c r="AH31" s="115"/>
      <c r="AI31" s="116"/>
      <c r="AJ31" s="114"/>
      <c r="AK31" s="116"/>
      <c r="AL31" s="114"/>
      <c r="AM31" s="116"/>
      <c r="AN31" s="114"/>
      <c r="AO31" s="116"/>
      <c r="AP31" s="114"/>
      <c r="AQ31" s="116"/>
      <c r="AR31" s="114"/>
      <c r="AS31" s="116"/>
      <c r="AT31" s="114"/>
      <c r="AU31" s="116"/>
      <c r="AV31" s="114"/>
      <c r="AW31" s="116"/>
      <c r="AX31" s="114"/>
      <c r="AY31" s="116"/>
      <c r="BA31" s="120">
        <f t="shared" si="6"/>
        <v>0</v>
      </c>
      <c r="BB31" s="120"/>
      <c r="BC31" s="52" t="str">
        <f t="shared" si="7"/>
        <v>LW</v>
      </c>
      <c r="BD31" s="52"/>
    </row>
    <row r="32" spans="2:56" x14ac:dyDescent="0.25">
      <c r="B32" s="22">
        <v>6</v>
      </c>
      <c r="C32" s="107" t="s">
        <v>187</v>
      </c>
      <c r="D32" s="108"/>
      <c r="E32" s="108"/>
      <c r="F32" s="109"/>
      <c r="G32" s="107">
        <v>10</v>
      </c>
      <c r="H32" s="109"/>
      <c r="I32" s="107">
        <v>3</v>
      </c>
      <c r="J32" s="109"/>
      <c r="K32" s="107"/>
      <c r="L32" s="109"/>
      <c r="M32" s="107">
        <v>3</v>
      </c>
      <c r="N32" s="109"/>
      <c r="O32" s="107"/>
      <c r="P32" s="109"/>
      <c r="Q32" s="107"/>
      <c r="R32" s="109"/>
      <c r="S32" s="107"/>
      <c r="T32" s="109"/>
      <c r="U32" s="107">
        <v>1</v>
      </c>
      <c r="V32" s="109"/>
      <c r="X32" s="110">
        <f t="shared" si="4"/>
        <v>17</v>
      </c>
      <c r="Y32" s="110"/>
      <c r="Z32" s="52" t="str">
        <f t="shared" si="5"/>
        <v>OK</v>
      </c>
      <c r="AA32" s="52"/>
      <c r="AE32" s="22">
        <v>6</v>
      </c>
      <c r="AF32" s="117"/>
      <c r="AG32" s="118"/>
      <c r="AH32" s="118"/>
      <c r="AI32" s="119"/>
      <c r="AJ32" s="117"/>
      <c r="AK32" s="119"/>
      <c r="AL32" s="117"/>
      <c r="AM32" s="119"/>
      <c r="AN32" s="117"/>
      <c r="AO32" s="119"/>
      <c r="AP32" s="117"/>
      <c r="AQ32" s="119"/>
      <c r="AR32" s="117"/>
      <c r="AS32" s="119"/>
      <c r="AT32" s="117"/>
      <c r="AU32" s="119"/>
      <c r="AV32" s="117"/>
      <c r="AW32" s="119"/>
      <c r="AX32" s="117"/>
      <c r="AY32" s="119"/>
      <c r="BA32" s="121">
        <f t="shared" si="6"/>
        <v>0</v>
      </c>
      <c r="BB32" s="121"/>
      <c r="BC32" s="52" t="str">
        <f t="shared" si="7"/>
        <v>LW</v>
      </c>
      <c r="BD32" s="52"/>
    </row>
    <row r="33" spans="2:56" x14ac:dyDescent="0.25">
      <c r="B33" s="22">
        <v>7</v>
      </c>
      <c r="C33" s="104" t="s">
        <v>188</v>
      </c>
      <c r="D33" s="105"/>
      <c r="E33" s="105"/>
      <c r="F33" s="106"/>
      <c r="G33" s="104">
        <v>12</v>
      </c>
      <c r="H33" s="106"/>
      <c r="I33" s="104"/>
      <c r="J33" s="106"/>
      <c r="K33" s="104"/>
      <c r="L33" s="106"/>
      <c r="M33" s="104"/>
      <c r="N33" s="106"/>
      <c r="O33" s="104"/>
      <c r="P33" s="106"/>
      <c r="Q33" s="104">
        <v>3</v>
      </c>
      <c r="R33" s="106"/>
      <c r="S33" s="104">
        <v>2</v>
      </c>
      <c r="T33" s="106"/>
      <c r="U33" s="104"/>
      <c r="V33" s="106"/>
      <c r="X33" s="111">
        <f t="shared" si="4"/>
        <v>17</v>
      </c>
      <c r="Y33" s="111"/>
      <c r="Z33" s="52" t="str">
        <f t="shared" si="5"/>
        <v>OK</v>
      </c>
      <c r="AA33" s="52"/>
      <c r="AE33" s="22">
        <v>7</v>
      </c>
      <c r="AF33" s="114"/>
      <c r="AG33" s="115"/>
      <c r="AH33" s="115"/>
      <c r="AI33" s="116"/>
      <c r="AJ33" s="114"/>
      <c r="AK33" s="116"/>
      <c r="AL33" s="114"/>
      <c r="AM33" s="116"/>
      <c r="AN33" s="114"/>
      <c r="AO33" s="116"/>
      <c r="AP33" s="114"/>
      <c r="AQ33" s="116"/>
      <c r="AR33" s="114"/>
      <c r="AS33" s="116"/>
      <c r="AT33" s="114"/>
      <c r="AU33" s="116"/>
      <c r="AV33" s="114"/>
      <c r="AW33" s="116"/>
      <c r="AX33" s="114"/>
      <c r="AY33" s="116"/>
      <c r="BA33" s="120">
        <f t="shared" si="6"/>
        <v>0</v>
      </c>
      <c r="BB33" s="120"/>
      <c r="BC33" s="52" t="str">
        <f t="shared" si="7"/>
        <v>LW</v>
      </c>
      <c r="BD33" s="52"/>
    </row>
    <row r="34" spans="2:56" x14ac:dyDescent="0.25">
      <c r="B34" s="22">
        <v>8</v>
      </c>
      <c r="C34" s="107" t="s">
        <v>189</v>
      </c>
      <c r="D34" s="108"/>
      <c r="E34" s="108"/>
      <c r="F34" s="109"/>
      <c r="G34" s="107">
        <v>13</v>
      </c>
      <c r="H34" s="109"/>
      <c r="I34" s="107"/>
      <c r="J34" s="109"/>
      <c r="K34" s="107"/>
      <c r="L34" s="109"/>
      <c r="M34" s="107"/>
      <c r="N34" s="109"/>
      <c r="O34" s="107">
        <v>3</v>
      </c>
      <c r="P34" s="109"/>
      <c r="Q34" s="107">
        <v>2</v>
      </c>
      <c r="R34" s="109"/>
      <c r="S34" s="107"/>
      <c r="T34" s="109"/>
      <c r="U34" s="107"/>
      <c r="V34" s="109"/>
      <c r="X34" s="110">
        <f t="shared" si="4"/>
        <v>18</v>
      </c>
      <c r="Y34" s="110"/>
      <c r="Z34" s="52" t="str">
        <f t="shared" si="5"/>
        <v>OK</v>
      </c>
      <c r="AA34" s="52"/>
      <c r="AE34" s="22">
        <v>8</v>
      </c>
      <c r="AF34" s="117"/>
      <c r="AG34" s="118"/>
      <c r="AH34" s="118"/>
      <c r="AI34" s="119"/>
      <c r="AJ34" s="117"/>
      <c r="AK34" s="119"/>
      <c r="AL34" s="117"/>
      <c r="AM34" s="119"/>
      <c r="AN34" s="117"/>
      <c r="AO34" s="119"/>
      <c r="AP34" s="117"/>
      <c r="AQ34" s="119"/>
      <c r="AR34" s="117"/>
      <c r="AS34" s="119"/>
      <c r="AT34" s="117"/>
      <c r="AU34" s="119"/>
      <c r="AV34" s="117"/>
      <c r="AW34" s="119"/>
      <c r="AX34" s="117"/>
      <c r="AY34" s="119"/>
      <c r="BA34" s="121">
        <f t="shared" si="6"/>
        <v>0</v>
      </c>
      <c r="BB34" s="121"/>
      <c r="BC34" s="52" t="str">
        <f t="shared" si="7"/>
        <v>LW</v>
      </c>
      <c r="BD34" s="52"/>
    </row>
    <row r="35" spans="2:56" x14ac:dyDescent="0.25">
      <c r="B35" s="22">
        <v>9</v>
      </c>
      <c r="C35" s="104" t="s">
        <v>190</v>
      </c>
      <c r="D35" s="105"/>
      <c r="E35" s="105"/>
      <c r="F35" s="106"/>
      <c r="G35" s="104">
        <v>8</v>
      </c>
      <c r="H35" s="106"/>
      <c r="I35" s="104">
        <v>3</v>
      </c>
      <c r="J35" s="106"/>
      <c r="K35" s="104"/>
      <c r="L35" s="106"/>
      <c r="M35" s="104">
        <v>2</v>
      </c>
      <c r="N35" s="106"/>
      <c r="O35" s="104">
        <v>4</v>
      </c>
      <c r="P35" s="106"/>
      <c r="Q35" s="104"/>
      <c r="R35" s="106"/>
      <c r="S35" s="104"/>
      <c r="T35" s="106"/>
      <c r="U35" s="104">
        <v>1</v>
      </c>
      <c r="V35" s="106"/>
      <c r="X35" s="111">
        <f t="shared" si="4"/>
        <v>18</v>
      </c>
      <c r="Y35" s="111"/>
      <c r="Z35" s="52" t="str">
        <f t="shared" si="5"/>
        <v>OK</v>
      </c>
      <c r="AA35" s="52"/>
      <c r="AE35" s="22">
        <v>9</v>
      </c>
      <c r="AF35" s="114"/>
      <c r="AG35" s="115"/>
      <c r="AH35" s="115"/>
      <c r="AI35" s="116"/>
      <c r="AJ35" s="114"/>
      <c r="AK35" s="116"/>
      <c r="AL35" s="114"/>
      <c r="AM35" s="116"/>
      <c r="AN35" s="114"/>
      <c r="AO35" s="116"/>
      <c r="AP35" s="114"/>
      <c r="AQ35" s="116"/>
      <c r="AR35" s="114"/>
      <c r="AS35" s="116"/>
      <c r="AT35" s="114"/>
      <c r="AU35" s="116"/>
      <c r="AV35" s="114"/>
      <c r="AW35" s="116"/>
      <c r="AX35" s="114"/>
      <c r="AY35" s="116"/>
      <c r="BA35" s="120">
        <f t="shared" si="6"/>
        <v>0</v>
      </c>
      <c r="BB35" s="120"/>
      <c r="BC35" s="52" t="str">
        <f t="shared" si="7"/>
        <v>LW</v>
      </c>
      <c r="BD35" s="52"/>
    </row>
    <row r="36" spans="2:56" x14ac:dyDescent="0.25">
      <c r="B36" s="22">
        <v>10</v>
      </c>
      <c r="C36" s="107" t="s">
        <v>191</v>
      </c>
      <c r="D36" s="108"/>
      <c r="E36" s="108"/>
      <c r="F36" s="109"/>
      <c r="G36" s="107">
        <v>10</v>
      </c>
      <c r="H36" s="109"/>
      <c r="I36" s="107"/>
      <c r="J36" s="109"/>
      <c r="K36" s="107">
        <v>3</v>
      </c>
      <c r="L36" s="109"/>
      <c r="M36" s="107"/>
      <c r="N36" s="109"/>
      <c r="O36" s="107">
        <v>2</v>
      </c>
      <c r="P36" s="109"/>
      <c r="Q36" s="107"/>
      <c r="R36" s="109"/>
      <c r="S36" s="107"/>
      <c r="T36" s="109"/>
      <c r="U36" s="107">
        <v>2</v>
      </c>
      <c r="V36" s="109"/>
      <c r="X36" s="110">
        <f t="shared" si="4"/>
        <v>17</v>
      </c>
      <c r="Y36" s="110"/>
      <c r="Z36" s="52" t="str">
        <f t="shared" si="5"/>
        <v>OK</v>
      </c>
      <c r="AA36" s="52"/>
      <c r="AE36" s="22">
        <v>10</v>
      </c>
      <c r="AF36" s="117"/>
      <c r="AG36" s="118"/>
      <c r="AH36" s="118"/>
      <c r="AI36" s="119"/>
      <c r="AJ36" s="117"/>
      <c r="AK36" s="119"/>
      <c r="AL36" s="117"/>
      <c r="AM36" s="119"/>
      <c r="AN36" s="117"/>
      <c r="AO36" s="119"/>
      <c r="AP36" s="117"/>
      <c r="AQ36" s="119"/>
      <c r="AR36" s="117"/>
      <c r="AS36" s="119"/>
      <c r="AT36" s="117"/>
      <c r="AU36" s="119"/>
      <c r="AV36" s="117"/>
      <c r="AW36" s="119"/>
      <c r="AX36" s="117"/>
      <c r="AY36" s="119"/>
      <c r="BA36" s="121">
        <f t="shared" si="6"/>
        <v>0</v>
      </c>
      <c r="BB36" s="121"/>
      <c r="BC36" s="52" t="str">
        <f t="shared" si="7"/>
        <v>LW</v>
      </c>
      <c r="BD36" s="52"/>
    </row>
    <row r="37" spans="2:56" x14ac:dyDescent="0.25">
      <c r="B37" s="22">
        <v>11</v>
      </c>
      <c r="C37" s="104" t="s">
        <v>192</v>
      </c>
      <c r="D37" s="105"/>
      <c r="E37" s="105"/>
      <c r="F37" s="106"/>
      <c r="G37" s="104">
        <v>8</v>
      </c>
      <c r="H37" s="106"/>
      <c r="I37" s="104">
        <v>3</v>
      </c>
      <c r="J37" s="106"/>
      <c r="K37" s="104"/>
      <c r="L37" s="106"/>
      <c r="M37" s="104">
        <v>2</v>
      </c>
      <c r="N37" s="106"/>
      <c r="O37" s="104">
        <v>3</v>
      </c>
      <c r="P37" s="106"/>
      <c r="Q37" s="104"/>
      <c r="R37" s="106"/>
      <c r="S37" s="104"/>
      <c r="T37" s="106"/>
      <c r="U37" s="104">
        <v>2</v>
      </c>
      <c r="V37" s="106"/>
      <c r="X37" s="111">
        <f t="shared" si="4"/>
        <v>18</v>
      </c>
      <c r="Y37" s="111"/>
      <c r="Z37" s="52" t="str">
        <f t="shared" si="5"/>
        <v>OK</v>
      </c>
      <c r="AA37" s="52"/>
      <c r="AE37" s="22">
        <v>11</v>
      </c>
      <c r="AF37" s="114"/>
      <c r="AG37" s="115"/>
      <c r="AH37" s="115"/>
      <c r="AI37" s="116"/>
      <c r="AJ37" s="114"/>
      <c r="AK37" s="116"/>
      <c r="AL37" s="114"/>
      <c r="AM37" s="116"/>
      <c r="AN37" s="114"/>
      <c r="AO37" s="116"/>
      <c r="AP37" s="114"/>
      <c r="AQ37" s="116"/>
      <c r="AR37" s="114"/>
      <c r="AS37" s="116"/>
      <c r="AT37" s="114"/>
      <c r="AU37" s="116"/>
      <c r="AV37" s="114"/>
      <c r="AW37" s="116"/>
      <c r="AX37" s="114"/>
      <c r="AY37" s="116"/>
      <c r="BA37" s="120">
        <f t="shared" si="6"/>
        <v>0</v>
      </c>
      <c r="BB37" s="120"/>
      <c r="BC37" s="52" t="str">
        <f t="shared" si="7"/>
        <v>LW</v>
      </c>
      <c r="BD37" s="52"/>
    </row>
    <row r="38" spans="2:56" x14ac:dyDescent="0.25">
      <c r="B38" s="22">
        <v>12</v>
      </c>
      <c r="C38" s="107" t="s">
        <v>193</v>
      </c>
      <c r="D38" s="108"/>
      <c r="E38" s="108"/>
      <c r="F38" s="109"/>
      <c r="G38" s="107">
        <v>12</v>
      </c>
      <c r="H38" s="109"/>
      <c r="I38" s="107"/>
      <c r="J38" s="109"/>
      <c r="K38" s="107">
        <v>5</v>
      </c>
      <c r="L38" s="109"/>
      <c r="M38" s="107"/>
      <c r="N38" s="109"/>
      <c r="O38" s="107"/>
      <c r="P38" s="109"/>
      <c r="Q38" s="107"/>
      <c r="R38" s="109"/>
      <c r="S38" s="107"/>
      <c r="T38" s="109"/>
      <c r="U38" s="107"/>
      <c r="V38" s="109"/>
      <c r="X38" s="110">
        <f t="shared" si="4"/>
        <v>17</v>
      </c>
      <c r="Y38" s="110"/>
      <c r="Z38" s="52" t="str">
        <f t="shared" si="5"/>
        <v>OK</v>
      </c>
      <c r="AA38" s="52"/>
      <c r="AE38" s="22">
        <v>12</v>
      </c>
      <c r="AF38" s="117"/>
      <c r="AG38" s="118"/>
      <c r="AH38" s="118"/>
      <c r="AI38" s="119"/>
      <c r="AJ38" s="117"/>
      <c r="AK38" s="119"/>
      <c r="AL38" s="117"/>
      <c r="AM38" s="119"/>
      <c r="AN38" s="117"/>
      <c r="AO38" s="119"/>
      <c r="AP38" s="117"/>
      <c r="AQ38" s="119"/>
      <c r="AR38" s="117"/>
      <c r="AS38" s="119"/>
      <c r="AT38" s="117"/>
      <c r="AU38" s="119"/>
      <c r="AV38" s="117"/>
      <c r="AW38" s="119"/>
      <c r="AX38" s="117"/>
      <c r="AY38" s="119"/>
      <c r="BA38" s="121">
        <f t="shared" si="6"/>
        <v>0</v>
      </c>
      <c r="BB38" s="121"/>
      <c r="BC38" s="52" t="str">
        <f t="shared" si="7"/>
        <v>LW</v>
      </c>
      <c r="BD38" s="52"/>
    </row>
    <row r="39" spans="2:56" x14ac:dyDescent="0.25">
      <c r="B39" s="22">
        <v>13</v>
      </c>
      <c r="C39" s="104" t="s">
        <v>194</v>
      </c>
      <c r="D39" s="105"/>
      <c r="E39" s="105"/>
      <c r="F39" s="106"/>
      <c r="G39" s="104">
        <v>13</v>
      </c>
      <c r="H39" s="106"/>
      <c r="I39" s="104">
        <v>6</v>
      </c>
      <c r="J39" s="106"/>
      <c r="K39" s="104"/>
      <c r="L39" s="106"/>
      <c r="M39" s="104"/>
      <c r="N39" s="106"/>
      <c r="O39" s="104"/>
      <c r="P39" s="106"/>
      <c r="Q39" s="104"/>
      <c r="R39" s="106"/>
      <c r="S39" s="104"/>
      <c r="T39" s="106"/>
      <c r="U39" s="104"/>
      <c r="V39" s="106"/>
      <c r="X39" s="111">
        <f t="shared" si="4"/>
        <v>19</v>
      </c>
      <c r="Y39" s="111"/>
      <c r="Z39" s="52" t="str">
        <f t="shared" si="5"/>
        <v>OK</v>
      </c>
      <c r="AA39" s="52"/>
      <c r="AE39" s="22">
        <v>13</v>
      </c>
      <c r="AF39" s="114"/>
      <c r="AG39" s="115"/>
      <c r="AH39" s="115"/>
      <c r="AI39" s="116"/>
      <c r="AJ39" s="114"/>
      <c r="AK39" s="116"/>
      <c r="AL39" s="114"/>
      <c r="AM39" s="116"/>
      <c r="AN39" s="114"/>
      <c r="AO39" s="116"/>
      <c r="AP39" s="114"/>
      <c r="AQ39" s="116"/>
      <c r="AR39" s="114"/>
      <c r="AS39" s="116"/>
      <c r="AT39" s="114"/>
      <c r="AU39" s="116"/>
      <c r="AV39" s="114"/>
      <c r="AW39" s="116"/>
      <c r="AX39" s="114"/>
      <c r="AY39" s="116"/>
      <c r="BA39" s="120">
        <f t="shared" si="6"/>
        <v>0</v>
      </c>
      <c r="BB39" s="120"/>
      <c r="BC39" s="52" t="str">
        <f t="shared" si="7"/>
        <v>LW</v>
      </c>
      <c r="BD39" s="52"/>
    </row>
    <row r="40" spans="2:56" x14ac:dyDescent="0.25">
      <c r="B40" s="22">
        <v>14</v>
      </c>
      <c r="C40" s="107" t="s">
        <v>195</v>
      </c>
      <c r="D40" s="108"/>
      <c r="E40" s="108"/>
      <c r="F40" s="109"/>
      <c r="G40" s="107">
        <v>10</v>
      </c>
      <c r="H40" s="109"/>
      <c r="I40" s="107"/>
      <c r="J40" s="109"/>
      <c r="K40" s="107">
        <v>4</v>
      </c>
      <c r="L40" s="109"/>
      <c r="M40" s="107"/>
      <c r="N40" s="109"/>
      <c r="O40" s="107"/>
      <c r="P40" s="109"/>
      <c r="Q40" s="107"/>
      <c r="R40" s="109"/>
      <c r="S40" s="107">
        <v>3</v>
      </c>
      <c r="T40" s="109"/>
      <c r="U40" s="107"/>
      <c r="V40" s="109"/>
      <c r="X40" s="110">
        <f t="shared" si="4"/>
        <v>17</v>
      </c>
      <c r="Y40" s="110"/>
      <c r="Z40" s="52" t="str">
        <f t="shared" si="5"/>
        <v>OK</v>
      </c>
      <c r="AA40" s="52"/>
      <c r="AE40" s="22">
        <v>14</v>
      </c>
      <c r="AF40" s="117"/>
      <c r="AG40" s="118"/>
      <c r="AH40" s="118"/>
      <c r="AI40" s="119"/>
      <c r="AJ40" s="117"/>
      <c r="AK40" s="119"/>
      <c r="AL40" s="117"/>
      <c r="AM40" s="119"/>
      <c r="AN40" s="117"/>
      <c r="AO40" s="119"/>
      <c r="AP40" s="117"/>
      <c r="AQ40" s="119"/>
      <c r="AR40" s="117"/>
      <c r="AS40" s="119"/>
      <c r="AT40" s="117"/>
      <c r="AU40" s="119"/>
      <c r="AV40" s="117"/>
      <c r="AW40" s="119"/>
      <c r="AX40" s="117"/>
      <c r="AY40" s="119"/>
      <c r="BA40" s="121">
        <f t="shared" si="6"/>
        <v>0</v>
      </c>
      <c r="BB40" s="121"/>
      <c r="BC40" s="52" t="str">
        <f t="shared" si="7"/>
        <v>LW</v>
      </c>
      <c r="BD40" s="52"/>
    </row>
    <row r="41" spans="2:56" x14ac:dyDescent="0.25">
      <c r="B41" s="22">
        <v>15</v>
      </c>
      <c r="C41" s="104" t="s">
        <v>196</v>
      </c>
      <c r="D41" s="105"/>
      <c r="E41" s="105"/>
      <c r="F41" s="106"/>
      <c r="G41" s="104">
        <v>8</v>
      </c>
      <c r="H41" s="106"/>
      <c r="I41" s="104">
        <v>5</v>
      </c>
      <c r="J41" s="106"/>
      <c r="K41" s="104"/>
      <c r="L41" s="106"/>
      <c r="M41" s="104">
        <v>2</v>
      </c>
      <c r="N41" s="106"/>
      <c r="O41" s="104">
        <v>2</v>
      </c>
      <c r="P41" s="106"/>
      <c r="Q41" s="104"/>
      <c r="R41" s="106"/>
      <c r="S41" s="104"/>
      <c r="T41" s="106"/>
      <c r="U41" s="104"/>
      <c r="V41" s="106"/>
      <c r="X41" s="111">
        <f t="shared" si="4"/>
        <v>17</v>
      </c>
      <c r="Y41" s="111"/>
      <c r="Z41" s="52" t="str">
        <f t="shared" si="5"/>
        <v>OK</v>
      </c>
      <c r="AA41" s="52"/>
      <c r="AE41" s="22">
        <v>15</v>
      </c>
      <c r="AF41" s="114"/>
      <c r="AG41" s="115"/>
      <c r="AH41" s="115"/>
      <c r="AI41" s="116"/>
      <c r="AJ41" s="114"/>
      <c r="AK41" s="116"/>
      <c r="AL41" s="114"/>
      <c r="AM41" s="116"/>
      <c r="AN41" s="114"/>
      <c r="AO41" s="116"/>
      <c r="AP41" s="114"/>
      <c r="AQ41" s="116"/>
      <c r="AR41" s="114"/>
      <c r="AS41" s="116"/>
      <c r="AT41" s="114"/>
      <c r="AU41" s="116"/>
      <c r="AV41" s="114"/>
      <c r="AW41" s="116"/>
      <c r="AX41" s="114"/>
      <c r="AY41" s="116"/>
      <c r="BA41" s="120">
        <f t="shared" si="6"/>
        <v>0</v>
      </c>
      <c r="BB41" s="120"/>
      <c r="BC41" s="52" t="str">
        <f t="shared" si="7"/>
        <v>LW</v>
      </c>
      <c r="BD41" s="52"/>
    </row>
    <row r="42" spans="2:56" x14ac:dyDescent="0.25">
      <c r="B42" s="22">
        <v>16</v>
      </c>
      <c r="C42" s="107" t="s">
        <v>197</v>
      </c>
      <c r="D42" s="108"/>
      <c r="E42" s="108"/>
      <c r="F42" s="109"/>
      <c r="G42" s="107">
        <v>10</v>
      </c>
      <c r="H42" s="109"/>
      <c r="I42" s="107"/>
      <c r="J42" s="109"/>
      <c r="K42" s="107">
        <v>4</v>
      </c>
      <c r="L42" s="109"/>
      <c r="M42" s="107"/>
      <c r="N42" s="109"/>
      <c r="O42" s="107">
        <v>5</v>
      </c>
      <c r="P42" s="109"/>
      <c r="Q42" s="107"/>
      <c r="R42" s="109"/>
      <c r="S42" s="107"/>
      <c r="T42" s="109"/>
      <c r="U42" s="107"/>
      <c r="V42" s="109"/>
      <c r="X42" s="110">
        <f t="shared" si="4"/>
        <v>19</v>
      </c>
      <c r="Y42" s="110"/>
      <c r="Z42" s="52" t="str">
        <f t="shared" si="5"/>
        <v>OK</v>
      </c>
      <c r="AA42" s="52"/>
      <c r="AE42" s="22">
        <v>16</v>
      </c>
      <c r="AF42" s="117"/>
      <c r="AG42" s="118"/>
      <c r="AH42" s="118"/>
      <c r="AI42" s="119"/>
      <c r="AJ42" s="117"/>
      <c r="AK42" s="119"/>
      <c r="AL42" s="117"/>
      <c r="AM42" s="119"/>
      <c r="AN42" s="117"/>
      <c r="AO42" s="119"/>
      <c r="AP42" s="117"/>
      <c r="AQ42" s="119"/>
      <c r="AR42" s="117"/>
      <c r="AS42" s="119"/>
      <c r="AT42" s="117"/>
      <c r="AU42" s="119"/>
      <c r="AV42" s="117"/>
      <c r="AW42" s="119"/>
      <c r="AX42" s="117"/>
      <c r="AY42" s="119"/>
      <c r="BA42" s="121">
        <f t="shared" si="6"/>
        <v>0</v>
      </c>
      <c r="BB42" s="121"/>
      <c r="BC42" s="52" t="str">
        <f t="shared" si="7"/>
        <v>LW</v>
      </c>
      <c r="BD42" s="52"/>
    </row>
    <row r="43" spans="2:56" x14ac:dyDescent="0.25">
      <c r="B43" s="22">
        <v>17</v>
      </c>
      <c r="C43" s="104" t="s">
        <v>198</v>
      </c>
      <c r="D43" s="105"/>
      <c r="E43" s="105"/>
      <c r="F43" s="106"/>
      <c r="G43" s="104">
        <v>11</v>
      </c>
      <c r="H43" s="106"/>
      <c r="I43" s="104">
        <v>4</v>
      </c>
      <c r="J43" s="106"/>
      <c r="K43" s="104"/>
      <c r="L43" s="106"/>
      <c r="M43" s="104"/>
      <c r="N43" s="106"/>
      <c r="O43" s="104"/>
      <c r="P43" s="106"/>
      <c r="Q43" s="104">
        <v>2</v>
      </c>
      <c r="R43" s="106"/>
      <c r="S43" s="104"/>
      <c r="T43" s="106"/>
      <c r="U43" s="104"/>
      <c r="V43" s="106"/>
      <c r="X43" s="111">
        <f t="shared" si="4"/>
        <v>17</v>
      </c>
      <c r="Y43" s="111"/>
      <c r="Z43" s="52" t="str">
        <f t="shared" si="5"/>
        <v>OK</v>
      </c>
      <c r="AA43" s="52"/>
      <c r="AE43" s="22">
        <v>17</v>
      </c>
      <c r="AF43" s="114"/>
      <c r="AG43" s="115"/>
      <c r="AH43" s="115"/>
      <c r="AI43" s="116"/>
      <c r="AJ43" s="114"/>
      <c r="AK43" s="116"/>
      <c r="AL43" s="114"/>
      <c r="AM43" s="116"/>
      <c r="AN43" s="114"/>
      <c r="AO43" s="116"/>
      <c r="AP43" s="114"/>
      <c r="AQ43" s="116"/>
      <c r="AR43" s="114"/>
      <c r="AS43" s="116"/>
      <c r="AT43" s="114"/>
      <c r="AU43" s="116"/>
      <c r="AV43" s="114"/>
      <c r="AW43" s="116"/>
      <c r="AX43" s="114"/>
      <c r="AY43" s="116"/>
      <c r="BA43" s="120">
        <f t="shared" si="6"/>
        <v>0</v>
      </c>
      <c r="BB43" s="120"/>
      <c r="BC43" s="52" t="str">
        <f t="shared" si="7"/>
        <v>LW</v>
      </c>
      <c r="BD43" s="52"/>
    </row>
    <row r="44" spans="2:56" x14ac:dyDescent="0.25">
      <c r="B44" s="22">
        <v>18</v>
      </c>
      <c r="C44" s="107" t="s">
        <v>199</v>
      </c>
      <c r="D44" s="108"/>
      <c r="E44" s="108"/>
      <c r="F44" s="109"/>
      <c r="G44" s="107">
        <v>9</v>
      </c>
      <c r="H44" s="109"/>
      <c r="I44" s="107">
        <v>3</v>
      </c>
      <c r="J44" s="109"/>
      <c r="K44" s="107">
        <v>5</v>
      </c>
      <c r="L44" s="109"/>
      <c r="M44" s="107"/>
      <c r="N44" s="109"/>
      <c r="O44" s="107"/>
      <c r="P44" s="109"/>
      <c r="Q44" s="107"/>
      <c r="R44" s="109"/>
      <c r="S44" s="107"/>
      <c r="T44" s="109"/>
      <c r="U44" s="107"/>
      <c r="V44" s="109"/>
      <c r="X44" s="110">
        <f t="shared" si="4"/>
        <v>17</v>
      </c>
      <c r="Y44" s="110"/>
      <c r="Z44" s="52" t="str">
        <f>IF(X44&lt;17,"LW",IF(X44&gt;21,"HI","OK"))</f>
        <v>OK</v>
      </c>
      <c r="AA44" s="52"/>
      <c r="AE44" s="22">
        <v>18</v>
      </c>
      <c r="AF44" s="117"/>
      <c r="AG44" s="118"/>
      <c r="AH44" s="118"/>
      <c r="AI44" s="119"/>
      <c r="AJ44" s="117"/>
      <c r="AK44" s="119"/>
      <c r="AL44" s="117"/>
      <c r="AM44" s="119"/>
      <c r="AN44" s="117"/>
      <c r="AO44" s="119"/>
      <c r="AP44" s="117"/>
      <c r="AQ44" s="119"/>
      <c r="AR44" s="117"/>
      <c r="AS44" s="119"/>
      <c r="AT44" s="117"/>
      <c r="AU44" s="119"/>
      <c r="AV44" s="117"/>
      <c r="AW44" s="119"/>
      <c r="AX44" s="117"/>
      <c r="AY44" s="119"/>
      <c r="BA44" s="121">
        <f t="shared" si="6"/>
        <v>0</v>
      </c>
      <c r="BB44" s="121"/>
      <c r="BC44" s="52" t="str">
        <f>IF(BA44&lt;17,"LW",IF(BA44&gt;21,"HI","OK"))</f>
        <v>LW</v>
      </c>
      <c r="BD44" s="52"/>
    </row>
    <row r="46" spans="2:56" x14ac:dyDescent="0.25">
      <c r="C46" s="112" t="s">
        <v>178</v>
      </c>
      <c r="D46" s="127"/>
      <c r="E46" s="127"/>
      <c r="F46" s="113"/>
      <c r="G46" s="112">
        <f>SUM(G27:H44)</f>
        <v>180</v>
      </c>
      <c r="H46" s="113"/>
      <c r="I46" s="112">
        <f>SUM(I27:J44)</f>
        <v>39</v>
      </c>
      <c r="J46" s="113"/>
      <c r="K46" s="112">
        <f>SUM(K27:L44)</f>
        <v>25</v>
      </c>
      <c r="L46" s="113"/>
      <c r="M46" s="112">
        <f>SUM(M27:N44)</f>
        <v>12</v>
      </c>
      <c r="N46" s="113"/>
      <c r="O46" s="112">
        <f>SUM(O27:P44)</f>
        <v>25</v>
      </c>
      <c r="P46" s="113"/>
      <c r="Q46" s="112">
        <f>SUM(Q27:R44)</f>
        <v>12</v>
      </c>
      <c r="R46" s="113"/>
      <c r="S46" s="112">
        <f>SUM(S27:T44)</f>
        <v>18</v>
      </c>
      <c r="T46" s="113"/>
      <c r="U46" s="112">
        <f>SUM(U27:V44)</f>
        <v>9</v>
      </c>
      <c r="V46" s="113"/>
      <c r="X46" s="102">
        <f>SUM(G46:V46)</f>
        <v>320</v>
      </c>
      <c r="Y46" s="102"/>
      <c r="Z46" s="52" t="str">
        <f>IF(X46&lt;320,"LW",IF(X46&gt;320,"HI","OK"))</f>
        <v>OK</v>
      </c>
      <c r="AA46" s="52"/>
      <c r="AF46" s="122" t="s">
        <v>178</v>
      </c>
      <c r="AG46" s="126"/>
      <c r="AH46" s="126"/>
      <c r="AI46" s="123"/>
      <c r="AJ46" s="122">
        <f>SUM(AJ27:AK44)</f>
        <v>0</v>
      </c>
      <c r="AK46" s="123"/>
      <c r="AL46" s="122">
        <f>SUM(AL27:AM44)</f>
        <v>0</v>
      </c>
      <c r="AM46" s="123"/>
      <c r="AN46" s="122">
        <f>SUM(AN27:AO44)</f>
        <v>0</v>
      </c>
      <c r="AO46" s="123"/>
      <c r="AP46" s="122">
        <f>SUM(AP27:AQ44)</f>
        <v>0</v>
      </c>
      <c r="AQ46" s="123"/>
      <c r="AR46" s="122">
        <f>SUM(AR27:AS44)</f>
        <v>0</v>
      </c>
      <c r="AS46" s="123"/>
      <c r="AT46" s="122">
        <f>SUM(AT27:AU44)</f>
        <v>0</v>
      </c>
      <c r="AU46" s="123"/>
      <c r="AV46" s="122">
        <f>SUM(AV27:AW44)</f>
        <v>0</v>
      </c>
      <c r="AW46" s="123"/>
      <c r="AX46" s="122">
        <f>SUM(AX27:AY44)</f>
        <v>0</v>
      </c>
      <c r="AY46" s="123"/>
      <c r="BA46" s="103">
        <f>SUM(AJ46:AY46)</f>
        <v>0</v>
      </c>
      <c r="BB46" s="103"/>
      <c r="BC46" s="52" t="str">
        <f>IF(BA46&lt;320,"LW",IF(BA46&gt;320,"HI","OK"))</f>
        <v>LW</v>
      </c>
      <c r="BD46" s="52"/>
    </row>
    <row r="47" spans="2:56" x14ac:dyDescent="0.25">
      <c r="G47" s="66" t="str">
        <f>IF(G46&lt;180,"LW",IF(G46&gt;180,"HI","OK"))</f>
        <v>OK</v>
      </c>
      <c r="H47" s="68"/>
      <c r="I47" s="66" t="str">
        <f>IF(I46&lt;39,"LW",IF(I46&gt;39,"HI","OK"))</f>
        <v>OK</v>
      </c>
      <c r="J47" s="68"/>
      <c r="K47" s="66" t="str">
        <f>IF(K46&lt;25,"LW",IF(K46&gt;25,"HI","OK"))</f>
        <v>OK</v>
      </c>
      <c r="L47" s="68"/>
      <c r="M47" s="66" t="str">
        <f>IF(M46&lt;12,"LW",IF(M46&gt;12,"HI","OK"))</f>
        <v>OK</v>
      </c>
      <c r="N47" s="68"/>
      <c r="O47" s="66" t="str">
        <f>IF(O46&lt;25,"LW",IF(O46&gt;25,"HI","OK"))</f>
        <v>OK</v>
      </c>
      <c r="P47" s="68"/>
      <c r="Q47" s="66" t="str">
        <f>IF(Q46&lt;12,"LW",IF(Q46&gt;12,"HI","OK"))</f>
        <v>OK</v>
      </c>
      <c r="R47" s="68"/>
      <c r="S47" s="66" t="str">
        <f>IF(S46&lt;18,"LW",IF(S46&gt;18,"HI","OK"))</f>
        <v>OK</v>
      </c>
      <c r="T47" s="68"/>
      <c r="U47" s="66" t="str">
        <f>IF(U46&lt;9,"LW",IF(U46&gt;9,"HI","OK"))</f>
        <v>OK</v>
      </c>
      <c r="V47" s="68"/>
      <c r="AJ47" s="66" t="str">
        <f>IF(AJ46&lt;180,"LW",IF(AJ46&gt;180,"HI","OK"))</f>
        <v>LW</v>
      </c>
      <c r="AK47" s="68"/>
      <c r="AL47" s="66" t="str">
        <f>IF(AL46&lt;39,"LW",IF(AL46&gt;39,"HI","OK"))</f>
        <v>LW</v>
      </c>
      <c r="AM47" s="68"/>
      <c r="AN47" s="66" t="str">
        <f>IF(AN46&lt;25,"LW",IF(AN46&gt;25,"HI","OK"))</f>
        <v>LW</v>
      </c>
      <c r="AO47" s="68"/>
      <c r="AP47" s="66" t="str">
        <f>IF(AP46&lt;12,"LW",IF(AP46&gt;12,"HI","OK"))</f>
        <v>LW</v>
      </c>
      <c r="AQ47" s="68"/>
      <c r="AR47" s="66" t="str">
        <f>IF(AR46&lt;25,"LW",IF(AR46&gt;25,"HI","OK"))</f>
        <v>LW</v>
      </c>
      <c r="AS47" s="68"/>
      <c r="AT47" s="66" t="str">
        <f>IF(AT46&lt;12,"LW",IF(AT46&gt;12,"HI","OK"))</f>
        <v>LW</v>
      </c>
      <c r="AU47" s="68"/>
      <c r="AV47" s="66" t="str">
        <f>IF(AV46&lt;18,"LW",IF(AV46&gt;18,"HI","OK"))</f>
        <v>LW</v>
      </c>
      <c r="AW47" s="68"/>
      <c r="AX47" s="66" t="str">
        <f>IF(AX46&lt;9,"LW",IF(AX46&gt;9,"HI","OK"))</f>
        <v>LW</v>
      </c>
      <c r="AY47" s="68"/>
    </row>
  </sheetData>
  <mergeCells count="908">
    <mergeCell ref="BA46:BB46"/>
    <mergeCell ref="BC46:BD46"/>
    <mergeCell ref="G47:H47"/>
    <mergeCell ref="I47:J47"/>
    <mergeCell ref="K47:L47"/>
    <mergeCell ref="M47:N47"/>
    <mergeCell ref="O47:P47"/>
    <mergeCell ref="Q47:R47"/>
    <mergeCell ref="AJ46:AK46"/>
    <mergeCell ref="AL46:AM46"/>
    <mergeCell ref="AN46:AO46"/>
    <mergeCell ref="AP46:AQ46"/>
    <mergeCell ref="AR46:AS46"/>
    <mergeCell ref="AT46:AU46"/>
    <mergeCell ref="Q46:R46"/>
    <mergeCell ref="S46:T46"/>
    <mergeCell ref="U46:V46"/>
    <mergeCell ref="X46:Y46"/>
    <mergeCell ref="AR47:AS47"/>
    <mergeCell ref="AT47:AU47"/>
    <mergeCell ref="AV47:AW47"/>
    <mergeCell ref="AX47:AY47"/>
    <mergeCell ref="S47:T47"/>
    <mergeCell ref="AR44:AS44"/>
    <mergeCell ref="AT44:AU44"/>
    <mergeCell ref="U47:V47"/>
    <mergeCell ref="AJ47:AK47"/>
    <mergeCell ref="AL47:AM47"/>
    <mergeCell ref="AN47:AO47"/>
    <mergeCell ref="AP47:AQ47"/>
    <mergeCell ref="AX46:AY46"/>
    <mergeCell ref="Q44:R44"/>
    <mergeCell ref="S44:T44"/>
    <mergeCell ref="U44:V44"/>
    <mergeCell ref="X44:Y44"/>
    <mergeCell ref="Z44:AA44"/>
    <mergeCell ref="AF44:AI44"/>
    <mergeCell ref="AV46:AW46"/>
    <mergeCell ref="C46:F46"/>
    <mergeCell ref="G46:H46"/>
    <mergeCell ref="I46:J46"/>
    <mergeCell ref="K46:L46"/>
    <mergeCell ref="M46:N46"/>
    <mergeCell ref="O46:P46"/>
    <mergeCell ref="AJ44:AK44"/>
    <mergeCell ref="AL44:AM44"/>
    <mergeCell ref="AN44:AO44"/>
    <mergeCell ref="Z46:AA46"/>
    <mergeCell ref="AF46:AI46"/>
    <mergeCell ref="BC43:BD43"/>
    <mergeCell ref="C44:F44"/>
    <mergeCell ref="G44:H44"/>
    <mergeCell ref="I44:J44"/>
    <mergeCell ref="K44:L44"/>
    <mergeCell ref="M44:N44"/>
    <mergeCell ref="O44:P44"/>
    <mergeCell ref="AJ43:AK43"/>
    <mergeCell ref="AL43:AM43"/>
    <mergeCell ref="AN43:AO43"/>
    <mergeCell ref="AP43:AQ43"/>
    <mergeCell ref="AR43:AS43"/>
    <mergeCell ref="AT43:AU43"/>
    <mergeCell ref="Q43:R43"/>
    <mergeCell ref="S43:T43"/>
    <mergeCell ref="U43:V43"/>
    <mergeCell ref="X43:Y43"/>
    <mergeCell ref="Z43:AA43"/>
    <mergeCell ref="AF43:AI43"/>
    <mergeCell ref="AV44:AW44"/>
    <mergeCell ref="AX44:AY44"/>
    <mergeCell ref="BA44:BB44"/>
    <mergeCell ref="BC44:BD44"/>
    <mergeCell ref="AP44:AQ44"/>
    <mergeCell ref="AX42:AY42"/>
    <mergeCell ref="BA42:BB42"/>
    <mergeCell ref="BC42:BD42"/>
    <mergeCell ref="C43:F43"/>
    <mergeCell ref="G43:H43"/>
    <mergeCell ref="I43:J43"/>
    <mergeCell ref="K43:L43"/>
    <mergeCell ref="M43:N43"/>
    <mergeCell ref="O43:P43"/>
    <mergeCell ref="AJ42:AK42"/>
    <mergeCell ref="AL42:AM42"/>
    <mergeCell ref="AN42:AO42"/>
    <mergeCell ref="AP42:AQ42"/>
    <mergeCell ref="AR42:AS42"/>
    <mergeCell ref="AT42:AU42"/>
    <mergeCell ref="Q42:R42"/>
    <mergeCell ref="S42:T42"/>
    <mergeCell ref="U42:V42"/>
    <mergeCell ref="X42:Y42"/>
    <mergeCell ref="Z42:AA42"/>
    <mergeCell ref="AF42:AI42"/>
    <mergeCell ref="AV43:AW43"/>
    <mergeCell ref="AX43:AY43"/>
    <mergeCell ref="BA43:BB43"/>
    <mergeCell ref="AR41:AS41"/>
    <mergeCell ref="AT41:AU41"/>
    <mergeCell ref="Q41:R41"/>
    <mergeCell ref="S41:T41"/>
    <mergeCell ref="U41:V41"/>
    <mergeCell ref="X41:Y41"/>
    <mergeCell ref="Z41:AA41"/>
    <mergeCell ref="AF41:AI41"/>
    <mergeCell ref="AV42:AW42"/>
    <mergeCell ref="C42:F42"/>
    <mergeCell ref="G42:H42"/>
    <mergeCell ref="I42:J42"/>
    <mergeCell ref="K42:L42"/>
    <mergeCell ref="M42:N42"/>
    <mergeCell ref="O42:P42"/>
    <mergeCell ref="AJ41:AK41"/>
    <mergeCell ref="AL41:AM41"/>
    <mergeCell ref="AN41:AO41"/>
    <mergeCell ref="BC40:BD40"/>
    <mergeCell ref="C41:F41"/>
    <mergeCell ref="G41:H41"/>
    <mergeCell ref="I41:J41"/>
    <mergeCell ref="K41:L41"/>
    <mergeCell ref="M41:N41"/>
    <mergeCell ref="O41:P41"/>
    <mergeCell ref="AJ40:AK40"/>
    <mergeCell ref="AL40:AM40"/>
    <mergeCell ref="AN40:AO40"/>
    <mergeCell ref="AP40:AQ40"/>
    <mergeCell ref="AR40:AS40"/>
    <mergeCell ref="AT40:AU40"/>
    <mergeCell ref="Q40:R40"/>
    <mergeCell ref="S40:T40"/>
    <mergeCell ref="U40:V40"/>
    <mergeCell ref="X40:Y40"/>
    <mergeCell ref="Z40:AA40"/>
    <mergeCell ref="AF40:AI40"/>
    <mergeCell ref="AV41:AW41"/>
    <mergeCell ref="AX41:AY41"/>
    <mergeCell ref="BA41:BB41"/>
    <mergeCell ref="BC41:BD41"/>
    <mergeCell ref="AP41:AQ41"/>
    <mergeCell ref="AX39:AY39"/>
    <mergeCell ref="BA39:BB39"/>
    <mergeCell ref="BC39:BD39"/>
    <mergeCell ref="C40:F40"/>
    <mergeCell ref="G40:H40"/>
    <mergeCell ref="I40:J40"/>
    <mergeCell ref="K40:L40"/>
    <mergeCell ref="M40:N40"/>
    <mergeCell ref="O40:P40"/>
    <mergeCell ref="AJ39:AK39"/>
    <mergeCell ref="AL39:AM39"/>
    <mergeCell ref="AN39:AO39"/>
    <mergeCell ref="AP39:AQ39"/>
    <mergeCell ref="AR39:AS39"/>
    <mergeCell ref="AT39:AU39"/>
    <mergeCell ref="Q39:R39"/>
    <mergeCell ref="S39:T39"/>
    <mergeCell ref="U39:V39"/>
    <mergeCell ref="X39:Y39"/>
    <mergeCell ref="Z39:AA39"/>
    <mergeCell ref="AF39:AI39"/>
    <mergeCell ref="AV40:AW40"/>
    <mergeCell ref="AX40:AY40"/>
    <mergeCell ref="BA40:BB40"/>
    <mergeCell ref="AR38:AS38"/>
    <mergeCell ref="AT38:AU38"/>
    <mergeCell ref="Q38:R38"/>
    <mergeCell ref="S38:T38"/>
    <mergeCell ref="U38:V38"/>
    <mergeCell ref="X38:Y38"/>
    <mergeCell ref="Z38:AA38"/>
    <mergeCell ref="AF38:AI38"/>
    <mergeCell ref="AV39:AW39"/>
    <mergeCell ref="C39:F39"/>
    <mergeCell ref="G39:H39"/>
    <mergeCell ref="I39:J39"/>
    <mergeCell ref="K39:L39"/>
    <mergeCell ref="M39:N39"/>
    <mergeCell ref="O39:P39"/>
    <mergeCell ref="AJ38:AK38"/>
    <mergeCell ref="AL38:AM38"/>
    <mergeCell ref="AN38:AO38"/>
    <mergeCell ref="BC37:BD37"/>
    <mergeCell ref="C38:F38"/>
    <mergeCell ref="G38:H38"/>
    <mergeCell ref="I38:J38"/>
    <mergeCell ref="K38:L38"/>
    <mergeCell ref="M38:N38"/>
    <mergeCell ref="O38:P38"/>
    <mergeCell ref="AJ37:AK37"/>
    <mergeCell ref="AL37:AM37"/>
    <mergeCell ref="AN37:AO37"/>
    <mergeCell ref="AP37:AQ37"/>
    <mergeCell ref="AR37:AS37"/>
    <mergeCell ref="AT37:AU37"/>
    <mergeCell ref="Q37:R37"/>
    <mergeCell ref="S37:T37"/>
    <mergeCell ref="U37:V37"/>
    <mergeCell ref="X37:Y37"/>
    <mergeCell ref="Z37:AA37"/>
    <mergeCell ref="AF37:AI37"/>
    <mergeCell ref="AV38:AW38"/>
    <mergeCell ref="AX38:AY38"/>
    <mergeCell ref="BA38:BB38"/>
    <mergeCell ref="BC38:BD38"/>
    <mergeCell ref="AP38:AQ38"/>
    <mergeCell ref="AX36:AY36"/>
    <mergeCell ref="BA36:BB36"/>
    <mergeCell ref="BC36:BD36"/>
    <mergeCell ref="C37:F37"/>
    <mergeCell ref="G37:H37"/>
    <mergeCell ref="I37:J37"/>
    <mergeCell ref="K37:L37"/>
    <mergeCell ref="M37:N37"/>
    <mergeCell ref="O37:P37"/>
    <mergeCell ref="AJ36:AK36"/>
    <mergeCell ref="AL36:AM36"/>
    <mergeCell ref="AN36:AO36"/>
    <mergeCell ref="AP36:AQ36"/>
    <mergeCell ref="AR36:AS36"/>
    <mergeCell ref="AT36:AU36"/>
    <mergeCell ref="Q36:R36"/>
    <mergeCell ref="S36:T36"/>
    <mergeCell ref="U36:V36"/>
    <mergeCell ref="X36:Y36"/>
    <mergeCell ref="Z36:AA36"/>
    <mergeCell ref="AF36:AI36"/>
    <mergeCell ref="AV37:AW37"/>
    <mergeCell ref="AX37:AY37"/>
    <mergeCell ref="BA37:BB37"/>
    <mergeCell ref="AR35:AS35"/>
    <mergeCell ref="AT35:AU35"/>
    <mergeCell ref="Q35:R35"/>
    <mergeCell ref="S35:T35"/>
    <mergeCell ref="U35:V35"/>
    <mergeCell ref="X35:Y35"/>
    <mergeCell ref="Z35:AA35"/>
    <mergeCell ref="AF35:AI35"/>
    <mergeCell ref="AV36:AW36"/>
    <mergeCell ref="C36:F36"/>
    <mergeCell ref="G36:H36"/>
    <mergeCell ref="I36:J36"/>
    <mergeCell ref="K36:L36"/>
    <mergeCell ref="M36:N36"/>
    <mergeCell ref="O36:P36"/>
    <mergeCell ref="AJ35:AK35"/>
    <mergeCell ref="AL35:AM35"/>
    <mergeCell ref="AN35:AO35"/>
    <mergeCell ref="BC34:BD34"/>
    <mergeCell ref="C35:F35"/>
    <mergeCell ref="G35:H35"/>
    <mergeCell ref="I35:J35"/>
    <mergeCell ref="K35:L35"/>
    <mergeCell ref="M35:N35"/>
    <mergeCell ref="O35:P35"/>
    <mergeCell ref="AJ34:AK34"/>
    <mergeCell ref="AL34:AM34"/>
    <mergeCell ref="AN34:AO34"/>
    <mergeCell ref="AP34:AQ34"/>
    <mergeCell ref="AR34:AS34"/>
    <mergeCell ref="AT34:AU34"/>
    <mergeCell ref="Q34:R34"/>
    <mergeCell ref="S34:T34"/>
    <mergeCell ref="U34:V34"/>
    <mergeCell ref="X34:Y34"/>
    <mergeCell ref="Z34:AA34"/>
    <mergeCell ref="AF34:AI34"/>
    <mergeCell ref="AV35:AW35"/>
    <mergeCell ref="AX35:AY35"/>
    <mergeCell ref="BA35:BB35"/>
    <mergeCell ref="BC35:BD35"/>
    <mergeCell ref="AP35:AQ35"/>
    <mergeCell ref="AX33:AY33"/>
    <mergeCell ref="BA33:BB33"/>
    <mergeCell ref="BC33:BD33"/>
    <mergeCell ref="C34:F34"/>
    <mergeCell ref="G34:H34"/>
    <mergeCell ref="I34:J34"/>
    <mergeCell ref="K34:L34"/>
    <mergeCell ref="M34:N34"/>
    <mergeCell ref="O34:P34"/>
    <mergeCell ref="AJ33:AK33"/>
    <mergeCell ref="AL33:AM33"/>
    <mergeCell ref="AN33:AO33"/>
    <mergeCell ref="AP33:AQ33"/>
    <mergeCell ref="AR33:AS33"/>
    <mergeCell ref="AT33:AU33"/>
    <mergeCell ref="Q33:R33"/>
    <mergeCell ref="S33:T33"/>
    <mergeCell ref="U33:V33"/>
    <mergeCell ref="X33:Y33"/>
    <mergeCell ref="Z33:AA33"/>
    <mergeCell ref="AF33:AI33"/>
    <mergeCell ref="AV34:AW34"/>
    <mergeCell ref="AX34:AY34"/>
    <mergeCell ref="BA34:BB34"/>
    <mergeCell ref="AR32:AS32"/>
    <mergeCell ref="AT32:AU32"/>
    <mergeCell ref="Q32:R32"/>
    <mergeCell ref="S32:T32"/>
    <mergeCell ref="U32:V32"/>
    <mergeCell ref="X32:Y32"/>
    <mergeCell ref="Z32:AA32"/>
    <mergeCell ref="AF32:AI32"/>
    <mergeCell ref="AV33:AW33"/>
    <mergeCell ref="C33:F33"/>
    <mergeCell ref="G33:H33"/>
    <mergeCell ref="I33:J33"/>
    <mergeCell ref="K33:L33"/>
    <mergeCell ref="M33:N33"/>
    <mergeCell ref="O33:P33"/>
    <mergeCell ref="AJ32:AK32"/>
    <mergeCell ref="AL32:AM32"/>
    <mergeCell ref="AN32:AO32"/>
    <mergeCell ref="BC31:BD31"/>
    <mergeCell ref="C32:F32"/>
    <mergeCell ref="G32:H32"/>
    <mergeCell ref="I32:J32"/>
    <mergeCell ref="K32:L32"/>
    <mergeCell ref="M32:N32"/>
    <mergeCell ref="O32:P32"/>
    <mergeCell ref="AJ31:AK31"/>
    <mergeCell ref="AL31:AM31"/>
    <mergeCell ref="AN31:AO31"/>
    <mergeCell ref="AP31:AQ31"/>
    <mergeCell ref="AR31:AS31"/>
    <mergeCell ref="AT31:AU31"/>
    <mergeCell ref="Q31:R31"/>
    <mergeCell ref="S31:T31"/>
    <mergeCell ref="U31:V31"/>
    <mergeCell ref="X31:Y31"/>
    <mergeCell ref="Z31:AA31"/>
    <mergeCell ref="AF31:AI31"/>
    <mergeCell ref="AV32:AW32"/>
    <mergeCell ref="AX32:AY32"/>
    <mergeCell ref="BA32:BB32"/>
    <mergeCell ref="BC32:BD32"/>
    <mergeCell ref="AP32:AQ32"/>
    <mergeCell ref="AX30:AY30"/>
    <mergeCell ref="BA30:BB30"/>
    <mergeCell ref="BC30:BD30"/>
    <mergeCell ref="C31:F31"/>
    <mergeCell ref="G31:H31"/>
    <mergeCell ref="I31:J31"/>
    <mergeCell ref="K31:L31"/>
    <mergeCell ref="M31:N31"/>
    <mergeCell ref="O31:P31"/>
    <mergeCell ref="AJ30:AK30"/>
    <mergeCell ref="AL30:AM30"/>
    <mergeCell ref="AN30:AO30"/>
    <mergeCell ref="AP30:AQ30"/>
    <mergeCell ref="AR30:AS30"/>
    <mergeCell ref="AT30:AU30"/>
    <mergeCell ref="Q30:R30"/>
    <mergeCell ref="S30:T30"/>
    <mergeCell ref="U30:V30"/>
    <mergeCell ref="X30:Y30"/>
    <mergeCell ref="Z30:AA30"/>
    <mergeCell ref="AF30:AI30"/>
    <mergeCell ref="AV31:AW31"/>
    <mergeCell ref="AX31:AY31"/>
    <mergeCell ref="BA31:BB31"/>
    <mergeCell ref="AR29:AS29"/>
    <mergeCell ref="AT29:AU29"/>
    <mergeCell ref="Q29:R29"/>
    <mergeCell ref="S29:T29"/>
    <mergeCell ref="U29:V29"/>
    <mergeCell ref="X29:Y29"/>
    <mergeCell ref="Z29:AA29"/>
    <mergeCell ref="AF29:AI29"/>
    <mergeCell ref="AV30:AW30"/>
    <mergeCell ref="C30:F30"/>
    <mergeCell ref="G30:H30"/>
    <mergeCell ref="I30:J30"/>
    <mergeCell ref="K30:L30"/>
    <mergeCell ref="M30:N30"/>
    <mergeCell ref="O30:P30"/>
    <mergeCell ref="AJ29:AK29"/>
    <mergeCell ref="AL29:AM29"/>
    <mergeCell ref="AN29:AO29"/>
    <mergeCell ref="BC28:BD28"/>
    <mergeCell ref="C29:F29"/>
    <mergeCell ref="G29:H29"/>
    <mergeCell ref="I29:J29"/>
    <mergeCell ref="K29:L29"/>
    <mergeCell ref="M29:N29"/>
    <mergeCell ref="O29:P29"/>
    <mergeCell ref="AJ28:AK28"/>
    <mergeCell ref="AL28:AM28"/>
    <mergeCell ref="AN28:AO28"/>
    <mergeCell ref="AP28:AQ28"/>
    <mergeCell ref="AR28:AS28"/>
    <mergeCell ref="AT28:AU28"/>
    <mergeCell ref="Q28:R28"/>
    <mergeCell ref="S28:T28"/>
    <mergeCell ref="U28:V28"/>
    <mergeCell ref="X28:Y28"/>
    <mergeCell ref="Z28:AA28"/>
    <mergeCell ref="AF28:AI28"/>
    <mergeCell ref="AV29:AW29"/>
    <mergeCell ref="AX29:AY29"/>
    <mergeCell ref="BA29:BB29"/>
    <mergeCell ref="BC29:BD29"/>
    <mergeCell ref="AP29:AQ29"/>
    <mergeCell ref="BC27:BD27"/>
    <mergeCell ref="C28:F28"/>
    <mergeCell ref="G28:H28"/>
    <mergeCell ref="I28:J28"/>
    <mergeCell ref="K28:L28"/>
    <mergeCell ref="M28:N28"/>
    <mergeCell ref="O28:P28"/>
    <mergeCell ref="AJ27:AK27"/>
    <mergeCell ref="AL27:AM27"/>
    <mergeCell ref="AN27:AO27"/>
    <mergeCell ref="AP27:AQ27"/>
    <mergeCell ref="AR27:AS27"/>
    <mergeCell ref="AT27:AU27"/>
    <mergeCell ref="Q27:R27"/>
    <mergeCell ref="S27:T27"/>
    <mergeCell ref="U27:V27"/>
    <mergeCell ref="X27:Y27"/>
    <mergeCell ref="Z27:AA27"/>
    <mergeCell ref="AF27:AI27"/>
    <mergeCell ref="C27:F27"/>
    <mergeCell ref="G27:H27"/>
    <mergeCell ref="AV28:AW28"/>
    <mergeCell ref="AX28:AY28"/>
    <mergeCell ref="BA28:BB28"/>
    <mergeCell ref="I27:J27"/>
    <mergeCell ref="K27:L27"/>
    <mergeCell ref="M27:N27"/>
    <mergeCell ref="O27:P27"/>
    <mergeCell ref="AR26:AS26"/>
    <mergeCell ref="AT26:AU26"/>
    <mergeCell ref="AV26:AW26"/>
    <mergeCell ref="AX26:AY26"/>
    <mergeCell ref="BA26:BB26"/>
    <mergeCell ref="AV27:AW27"/>
    <mergeCell ref="AX27:AY27"/>
    <mergeCell ref="BA27:BB27"/>
    <mergeCell ref="BC26:BD26"/>
    <mergeCell ref="X26:Y26"/>
    <mergeCell ref="Z26:AA26"/>
    <mergeCell ref="AJ26:AK26"/>
    <mergeCell ref="AL26:AM26"/>
    <mergeCell ref="AN26:AO26"/>
    <mergeCell ref="AP26:AQ26"/>
    <mergeCell ref="AV23:AW23"/>
    <mergeCell ref="AX23:AY23"/>
    <mergeCell ref="AL23:AM23"/>
    <mergeCell ref="AN23:AO23"/>
    <mergeCell ref="AP23:AQ23"/>
    <mergeCell ref="AR23:AS23"/>
    <mergeCell ref="AT23:AU23"/>
    <mergeCell ref="G26:H26"/>
    <mergeCell ref="I26:J26"/>
    <mergeCell ref="K26:L26"/>
    <mergeCell ref="M26:N26"/>
    <mergeCell ref="O26:P26"/>
    <mergeCell ref="Q26:R26"/>
    <mergeCell ref="S26:T26"/>
    <mergeCell ref="U26:V26"/>
    <mergeCell ref="AJ23:AK23"/>
    <mergeCell ref="BA22:BB22"/>
    <mergeCell ref="BC22:BD22"/>
    <mergeCell ref="G23:H23"/>
    <mergeCell ref="I23:J23"/>
    <mergeCell ref="K23:L23"/>
    <mergeCell ref="M23:N23"/>
    <mergeCell ref="O23:P23"/>
    <mergeCell ref="Q23:R23"/>
    <mergeCell ref="S23:T23"/>
    <mergeCell ref="U23:V23"/>
    <mergeCell ref="AN22:AO22"/>
    <mergeCell ref="AP22:AQ22"/>
    <mergeCell ref="AR22:AS22"/>
    <mergeCell ref="AT22:AU22"/>
    <mergeCell ref="AV22:AW22"/>
    <mergeCell ref="AX22:AY22"/>
    <mergeCell ref="U22:V22"/>
    <mergeCell ref="X22:Y22"/>
    <mergeCell ref="Z22:AA22"/>
    <mergeCell ref="AF22:AI22"/>
    <mergeCell ref="AJ22:AK22"/>
    <mergeCell ref="AL22:AM22"/>
    <mergeCell ref="AP20:AQ20"/>
    <mergeCell ref="AR20:AS20"/>
    <mergeCell ref="AT20:AU20"/>
    <mergeCell ref="AV20:AW20"/>
    <mergeCell ref="AX20:AY20"/>
    <mergeCell ref="U20:V20"/>
    <mergeCell ref="X20:Y20"/>
    <mergeCell ref="Z20:AA20"/>
    <mergeCell ref="AF20:AI20"/>
    <mergeCell ref="AJ20:AK20"/>
    <mergeCell ref="AL20:AM20"/>
    <mergeCell ref="C22:F22"/>
    <mergeCell ref="G22:H22"/>
    <mergeCell ref="I22:J22"/>
    <mergeCell ref="K22:L22"/>
    <mergeCell ref="M22:N22"/>
    <mergeCell ref="O22:P22"/>
    <mergeCell ref="Q22:R22"/>
    <mergeCell ref="S22:T22"/>
    <mergeCell ref="AN20:AO20"/>
    <mergeCell ref="BA19:BB19"/>
    <mergeCell ref="BC19:BD19"/>
    <mergeCell ref="C20:F20"/>
    <mergeCell ref="G20:H20"/>
    <mergeCell ref="I20:J20"/>
    <mergeCell ref="K20:L20"/>
    <mergeCell ref="M20:N20"/>
    <mergeCell ref="O20:P20"/>
    <mergeCell ref="Q20:R20"/>
    <mergeCell ref="S20:T20"/>
    <mergeCell ref="AN19:AO19"/>
    <mergeCell ref="AP19:AQ19"/>
    <mergeCell ref="AR19:AS19"/>
    <mergeCell ref="AT19:AU19"/>
    <mergeCell ref="AV19:AW19"/>
    <mergeCell ref="AX19:AY19"/>
    <mergeCell ref="U19:V19"/>
    <mergeCell ref="X19:Y19"/>
    <mergeCell ref="Z19:AA19"/>
    <mergeCell ref="AF19:AI19"/>
    <mergeCell ref="AJ19:AK19"/>
    <mergeCell ref="AL19:AM19"/>
    <mergeCell ref="BA20:BB20"/>
    <mergeCell ref="BC20:BD20"/>
    <mergeCell ref="AP18:AQ18"/>
    <mergeCell ref="AR18:AS18"/>
    <mergeCell ref="AT18:AU18"/>
    <mergeCell ref="AV18:AW18"/>
    <mergeCell ref="AX18:AY18"/>
    <mergeCell ref="U18:V18"/>
    <mergeCell ref="X18:Y18"/>
    <mergeCell ref="Z18:AA18"/>
    <mergeCell ref="AF18:AI18"/>
    <mergeCell ref="AJ18:AK18"/>
    <mergeCell ref="AL18:AM18"/>
    <mergeCell ref="C19:F19"/>
    <mergeCell ref="G19:H19"/>
    <mergeCell ref="I19:J19"/>
    <mergeCell ref="K19:L19"/>
    <mergeCell ref="M19:N19"/>
    <mergeCell ref="O19:P19"/>
    <mergeCell ref="Q19:R19"/>
    <mergeCell ref="S19:T19"/>
    <mergeCell ref="AN18:AO18"/>
    <mergeCell ref="BA17:BB17"/>
    <mergeCell ref="BC17:BD17"/>
    <mergeCell ref="C18:F18"/>
    <mergeCell ref="G18:H18"/>
    <mergeCell ref="I18:J18"/>
    <mergeCell ref="K18:L18"/>
    <mergeCell ref="M18:N18"/>
    <mergeCell ref="O18:P18"/>
    <mergeCell ref="Q18:R18"/>
    <mergeCell ref="S18:T18"/>
    <mergeCell ref="AN17:AO17"/>
    <mergeCell ref="AP17:AQ17"/>
    <mergeCell ref="AR17:AS17"/>
    <mergeCell ref="AT17:AU17"/>
    <mergeCell ref="AV17:AW17"/>
    <mergeCell ref="AX17:AY17"/>
    <mergeCell ref="U17:V17"/>
    <mergeCell ref="X17:Y17"/>
    <mergeCell ref="Z17:AA17"/>
    <mergeCell ref="AF17:AI17"/>
    <mergeCell ref="AJ17:AK17"/>
    <mergeCell ref="AL17:AM17"/>
    <mergeCell ref="BA18:BB18"/>
    <mergeCell ref="BC18:BD18"/>
    <mergeCell ref="AP16:AQ16"/>
    <mergeCell ref="AR16:AS16"/>
    <mergeCell ref="AT16:AU16"/>
    <mergeCell ref="AV16:AW16"/>
    <mergeCell ref="AX16:AY16"/>
    <mergeCell ref="U16:V16"/>
    <mergeCell ref="X16:Y16"/>
    <mergeCell ref="Z16:AA16"/>
    <mergeCell ref="AF16:AI16"/>
    <mergeCell ref="AJ16:AK16"/>
    <mergeCell ref="AL16:AM16"/>
    <mergeCell ref="C17:F17"/>
    <mergeCell ref="G17:H17"/>
    <mergeCell ref="I17:J17"/>
    <mergeCell ref="K17:L17"/>
    <mergeCell ref="M17:N17"/>
    <mergeCell ref="O17:P17"/>
    <mergeCell ref="Q17:R17"/>
    <mergeCell ref="S17:T17"/>
    <mergeCell ref="AN16:AO16"/>
    <mergeCell ref="BA15:BB15"/>
    <mergeCell ref="BC15:BD15"/>
    <mergeCell ref="C16:F16"/>
    <mergeCell ref="G16:H16"/>
    <mergeCell ref="I16:J16"/>
    <mergeCell ref="K16:L16"/>
    <mergeCell ref="M16:N16"/>
    <mergeCell ref="O16:P16"/>
    <mergeCell ref="Q16:R16"/>
    <mergeCell ref="S16:T16"/>
    <mergeCell ref="AN15:AO15"/>
    <mergeCell ref="AP15:AQ15"/>
    <mergeCell ref="AR15:AS15"/>
    <mergeCell ref="AT15:AU15"/>
    <mergeCell ref="AV15:AW15"/>
    <mergeCell ref="AX15:AY15"/>
    <mergeCell ref="U15:V15"/>
    <mergeCell ref="X15:Y15"/>
    <mergeCell ref="Z15:AA15"/>
    <mergeCell ref="AF15:AI15"/>
    <mergeCell ref="AJ15:AK15"/>
    <mergeCell ref="AL15:AM15"/>
    <mergeCell ref="BA16:BB16"/>
    <mergeCell ref="BC16:BD16"/>
    <mergeCell ref="AP14:AQ14"/>
    <mergeCell ref="AR14:AS14"/>
    <mergeCell ref="AT14:AU14"/>
    <mergeCell ref="AV14:AW14"/>
    <mergeCell ref="AX14:AY14"/>
    <mergeCell ref="U14:V14"/>
    <mergeCell ref="X14:Y14"/>
    <mergeCell ref="Z14:AA14"/>
    <mergeCell ref="AF14:AI14"/>
    <mergeCell ref="AJ14:AK14"/>
    <mergeCell ref="AL14:AM14"/>
    <mergeCell ref="C15:F15"/>
    <mergeCell ref="G15:H15"/>
    <mergeCell ref="I15:J15"/>
    <mergeCell ref="K15:L15"/>
    <mergeCell ref="M15:N15"/>
    <mergeCell ref="O15:P15"/>
    <mergeCell ref="Q15:R15"/>
    <mergeCell ref="S15:T15"/>
    <mergeCell ref="AN14:AO14"/>
    <mergeCell ref="BA13:BB13"/>
    <mergeCell ref="BC13:BD13"/>
    <mergeCell ref="C14:F14"/>
    <mergeCell ref="G14:H14"/>
    <mergeCell ref="I14:J14"/>
    <mergeCell ref="K14:L14"/>
    <mergeCell ref="M14:N14"/>
    <mergeCell ref="O14:P14"/>
    <mergeCell ref="Q14:R14"/>
    <mergeCell ref="S14:T14"/>
    <mergeCell ref="AN13:AO13"/>
    <mergeCell ref="AP13:AQ13"/>
    <mergeCell ref="AR13:AS13"/>
    <mergeCell ref="AT13:AU13"/>
    <mergeCell ref="AV13:AW13"/>
    <mergeCell ref="AX13:AY13"/>
    <mergeCell ref="U13:V13"/>
    <mergeCell ref="X13:Y13"/>
    <mergeCell ref="Z13:AA13"/>
    <mergeCell ref="AF13:AI13"/>
    <mergeCell ref="AJ13:AK13"/>
    <mergeCell ref="AL13:AM13"/>
    <mergeCell ref="BA14:BB14"/>
    <mergeCell ref="BC14:BD14"/>
    <mergeCell ref="AP12:AQ12"/>
    <mergeCell ref="AR12:AS12"/>
    <mergeCell ref="AT12:AU12"/>
    <mergeCell ref="AV12:AW12"/>
    <mergeCell ref="AX12:AY12"/>
    <mergeCell ref="U12:V12"/>
    <mergeCell ref="X12:Y12"/>
    <mergeCell ref="Z12:AA12"/>
    <mergeCell ref="AF12:AI12"/>
    <mergeCell ref="AJ12:AK12"/>
    <mergeCell ref="AL12:AM12"/>
    <mergeCell ref="C13:F13"/>
    <mergeCell ref="G13:H13"/>
    <mergeCell ref="I13:J13"/>
    <mergeCell ref="K13:L13"/>
    <mergeCell ref="M13:N13"/>
    <mergeCell ref="O13:P13"/>
    <mergeCell ref="Q13:R13"/>
    <mergeCell ref="S13:T13"/>
    <mergeCell ref="AN12:AO12"/>
    <mergeCell ref="BA11:BB11"/>
    <mergeCell ref="BC11:BD11"/>
    <mergeCell ref="C12:F12"/>
    <mergeCell ref="G12:H12"/>
    <mergeCell ref="I12:J12"/>
    <mergeCell ref="K12:L12"/>
    <mergeCell ref="M12:N12"/>
    <mergeCell ref="O12:P12"/>
    <mergeCell ref="Q12:R12"/>
    <mergeCell ref="S12:T12"/>
    <mergeCell ref="AN11:AO11"/>
    <mergeCell ref="AP11:AQ11"/>
    <mergeCell ref="AR11:AS11"/>
    <mergeCell ref="AT11:AU11"/>
    <mergeCell ref="AV11:AW11"/>
    <mergeCell ref="AX11:AY11"/>
    <mergeCell ref="U11:V11"/>
    <mergeCell ref="X11:Y11"/>
    <mergeCell ref="Z11:AA11"/>
    <mergeCell ref="AF11:AI11"/>
    <mergeCell ref="AJ11:AK11"/>
    <mergeCell ref="AL11:AM11"/>
    <mergeCell ref="BA12:BB12"/>
    <mergeCell ref="BC12:BD12"/>
    <mergeCell ref="AP10:AQ10"/>
    <mergeCell ref="AR10:AS10"/>
    <mergeCell ref="AT10:AU10"/>
    <mergeCell ref="AV10:AW10"/>
    <mergeCell ref="AX10:AY10"/>
    <mergeCell ref="U10:V10"/>
    <mergeCell ref="X10:Y10"/>
    <mergeCell ref="Z10:AA10"/>
    <mergeCell ref="AF10:AI10"/>
    <mergeCell ref="AJ10:AK10"/>
    <mergeCell ref="AL10:AM10"/>
    <mergeCell ref="C11:F11"/>
    <mergeCell ref="G11:H11"/>
    <mergeCell ref="I11:J11"/>
    <mergeCell ref="K11:L11"/>
    <mergeCell ref="M11:N11"/>
    <mergeCell ref="O11:P11"/>
    <mergeCell ref="Q11:R11"/>
    <mergeCell ref="S11:T11"/>
    <mergeCell ref="AN10:AO10"/>
    <mergeCell ref="BA9:BB9"/>
    <mergeCell ref="BC9:BD9"/>
    <mergeCell ref="C10:F10"/>
    <mergeCell ref="G10:H10"/>
    <mergeCell ref="I10:J10"/>
    <mergeCell ref="K10:L10"/>
    <mergeCell ref="M10:N10"/>
    <mergeCell ref="O10:P10"/>
    <mergeCell ref="Q10:R10"/>
    <mergeCell ref="S10:T10"/>
    <mergeCell ref="AN9:AO9"/>
    <mergeCell ref="AP9:AQ9"/>
    <mergeCell ref="AR9:AS9"/>
    <mergeCell ref="AT9:AU9"/>
    <mergeCell ref="AV9:AW9"/>
    <mergeCell ref="AX9:AY9"/>
    <mergeCell ref="U9:V9"/>
    <mergeCell ref="X9:Y9"/>
    <mergeCell ref="Z9:AA9"/>
    <mergeCell ref="AF9:AI9"/>
    <mergeCell ref="AJ9:AK9"/>
    <mergeCell ref="AL9:AM9"/>
    <mergeCell ref="BA10:BB10"/>
    <mergeCell ref="BC10:BD10"/>
    <mergeCell ref="AP8:AQ8"/>
    <mergeCell ref="AR8:AS8"/>
    <mergeCell ref="AT8:AU8"/>
    <mergeCell ref="AV8:AW8"/>
    <mergeCell ref="AX8:AY8"/>
    <mergeCell ref="U8:V8"/>
    <mergeCell ref="X8:Y8"/>
    <mergeCell ref="Z8:AA8"/>
    <mergeCell ref="AF8:AI8"/>
    <mergeCell ref="AJ8:AK8"/>
    <mergeCell ref="AL8:AM8"/>
    <mergeCell ref="C9:F9"/>
    <mergeCell ref="G9:H9"/>
    <mergeCell ref="I9:J9"/>
    <mergeCell ref="K9:L9"/>
    <mergeCell ref="M9:N9"/>
    <mergeCell ref="O9:P9"/>
    <mergeCell ref="Q9:R9"/>
    <mergeCell ref="S9:T9"/>
    <mergeCell ref="AN8:AO8"/>
    <mergeCell ref="BA7:BB7"/>
    <mergeCell ref="BC7:BD7"/>
    <mergeCell ref="C8:F8"/>
    <mergeCell ref="G8:H8"/>
    <mergeCell ref="I8:J8"/>
    <mergeCell ref="K8:L8"/>
    <mergeCell ref="M8:N8"/>
    <mergeCell ref="O8:P8"/>
    <mergeCell ref="Q8:R8"/>
    <mergeCell ref="S8:T8"/>
    <mergeCell ref="AN7:AO7"/>
    <mergeCell ref="AP7:AQ7"/>
    <mergeCell ref="AR7:AS7"/>
    <mergeCell ref="AT7:AU7"/>
    <mergeCell ref="AV7:AW7"/>
    <mergeCell ref="AX7:AY7"/>
    <mergeCell ref="U7:V7"/>
    <mergeCell ref="X7:Y7"/>
    <mergeCell ref="Z7:AA7"/>
    <mergeCell ref="AF7:AI7"/>
    <mergeCell ref="AJ7:AK7"/>
    <mergeCell ref="AL7:AM7"/>
    <mergeCell ref="BA8:BB8"/>
    <mergeCell ref="BC8:BD8"/>
    <mergeCell ref="AP6:AQ6"/>
    <mergeCell ref="AR6:AS6"/>
    <mergeCell ref="AT6:AU6"/>
    <mergeCell ref="AV6:AW6"/>
    <mergeCell ref="AX6:AY6"/>
    <mergeCell ref="U6:V6"/>
    <mergeCell ref="X6:Y6"/>
    <mergeCell ref="Z6:AA6"/>
    <mergeCell ref="AF6:AI6"/>
    <mergeCell ref="AJ6:AK6"/>
    <mergeCell ref="AL6:AM6"/>
    <mergeCell ref="C7:F7"/>
    <mergeCell ref="G7:H7"/>
    <mergeCell ref="I7:J7"/>
    <mergeCell ref="K7:L7"/>
    <mergeCell ref="M7:N7"/>
    <mergeCell ref="O7:P7"/>
    <mergeCell ref="Q7:R7"/>
    <mergeCell ref="S7:T7"/>
    <mergeCell ref="AN6:AO6"/>
    <mergeCell ref="BA5:BB5"/>
    <mergeCell ref="BC5:BD5"/>
    <mergeCell ref="C6:F6"/>
    <mergeCell ref="G6:H6"/>
    <mergeCell ref="I6:J6"/>
    <mergeCell ref="K6:L6"/>
    <mergeCell ref="M6:N6"/>
    <mergeCell ref="O6:P6"/>
    <mergeCell ref="Q6:R6"/>
    <mergeCell ref="S6:T6"/>
    <mergeCell ref="AN5:AO5"/>
    <mergeCell ref="AP5:AQ5"/>
    <mergeCell ref="AR5:AS5"/>
    <mergeCell ref="AT5:AU5"/>
    <mergeCell ref="AV5:AW5"/>
    <mergeCell ref="AX5:AY5"/>
    <mergeCell ref="U5:V5"/>
    <mergeCell ref="X5:Y5"/>
    <mergeCell ref="Z5:AA5"/>
    <mergeCell ref="AF5:AI5"/>
    <mergeCell ref="AJ5:AK5"/>
    <mergeCell ref="AL5:AM5"/>
    <mergeCell ref="BA6:BB6"/>
    <mergeCell ref="BC6:BD6"/>
    <mergeCell ref="AJ3:AK3"/>
    <mergeCell ref="AL3:AM3"/>
    <mergeCell ref="BA4:BB4"/>
    <mergeCell ref="BC4:BD4"/>
    <mergeCell ref="C5:F5"/>
    <mergeCell ref="G5:H5"/>
    <mergeCell ref="I5:J5"/>
    <mergeCell ref="K5:L5"/>
    <mergeCell ref="M5:N5"/>
    <mergeCell ref="O5:P5"/>
    <mergeCell ref="Q5:R5"/>
    <mergeCell ref="S5:T5"/>
    <mergeCell ref="AN4:AO4"/>
    <mergeCell ref="AP4:AQ4"/>
    <mergeCell ref="AR4:AS4"/>
    <mergeCell ref="AT4:AU4"/>
    <mergeCell ref="AV4:AW4"/>
    <mergeCell ref="AX4:AY4"/>
    <mergeCell ref="U4:V4"/>
    <mergeCell ref="X4:Y4"/>
    <mergeCell ref="Z4:AA4"/>
    <mergeCell ref="AF4:AI4"/>
    <mergeCell ref="AJ4:AK4"/>
    <mergeCell ref="AL4:AM4"/>
    <mergeCell ref="AJ2:AK2"/>
    <mergeCell ref="AL2:AM2"/>
    <mergeCell ref="G2:H2"/>
    <mergeCell ref="I2:J2"/>
    <mergeCell ref="BA3:BB3"/>
    <mergeCell ref="BC3:BD3"/>
    <mergeCell ref="C4:F4"/>
    <mergeCell ref="G4:H4"/>
    <mergeCell ref="I4:J4"/>
    <mergeCell ref="K4:L4"/>
    <mergeCell ref="M4:N4"/>
    <mergeCell ref="O4:P4"/>
    <mergeCell ref="Q4:R4"/>
    <mergeCell ref="S4:T4"/>
    <mergeCell ref="AN3:AO3"/>
    <mergeCell ref="AP3:AQ3"/>
    <mergeCell ref="AR3:AS3"/>
    <mergeCell ref="AT3:AU3"/>
    <mergeCell ref="AV3:AW3"/>
    <mergeCell ref="AX3:AY3"/>
    <mergeCell ref="U3:V3"/>
    <mergeCell ref="X3:Y3"/>
    <mergeCell ref="Z3:AA3"/>
    <mergeCell ref="AF3:AI3"/>
    <mergeCell ref="K2:L2"/>
    <mergeCell ref="M2:N2"/>
    <mergeCell ref="O2:P2"/>
    <mergeCell ref="Q2:R2"/>
    <mergeCell ref="BA2:BB2"/>
    <mergeCell ref="BC2:BD2"/>
    <mergeCell ref="C3:F3"/>
    <mergeCell ref="G3:H3"/>
    <mergeCell ref="I3:J3"/>
    <mergeCell ref="K3:L3"/>
    <mergeCell ref="M3:N3"/>
    <mergeCell ref="O3:P3"/>
    <mergeCell ref="Q3:R3"/>
    <mergeCell ref="S3:T3"/>
    <mergeCell ref="AN2:AO2"/>
    <mergeCell ref="AP2:AQ2"/>
    <mergeCell ref="AR2:AS2"/>
    <mergeCell ref="AT2:AU2"/>
    <mergeCell ref="AV2:AW2"/>
    <mergeCell ref="AX2:AY2"/>
    <mergeCell ref="S2:T2"/>
    <mergeCell ref="U2:V2"/>
    <mergeCell ref="X2:Y2"/>
    <mergeCell ref="Z2:AA2"/>
  </mergeCells>
  <conditionalFormatting sqref="G3:H20">
    <cfRule type="cellIs" dxfId="63" priority="88" operator="notBetween">
      <formula>8</formula>
      <formula>13</formula>
    </cfRule>
  </conditionalFormatting>
  <conditionalFormatting sqref="I3:J20">
    <cfRule type="cellIs" priority="86" stopIfTrue="1" operator="equal">
      <formula>0</formula>
    </cfRule>
    <cfRule type="cellIs" dxfId="62" priority="87" operator="notBetween">
      <formula>3</formula>
      <formula>6</formula>
    </cfRule>
  </conditionalFormatting>
  <conditionalFormatting sqref="K3:L20">
    <cfRule type="cellIs" priority="84" stopIfTrue="1" operator="equal">
      <formula>0</formula>
    </cfRule>
    <cfRule type="cellIs" dxfId="61" priority="85" operator="notBetween">
      <formula>2</formula>
      <formula>5</formula>
    </cfRule>
  </conditionalFormatting>
  <conditionalFormatting sqref="M3:N20">
    <cfRule type="cellIs" priority="82" stopIfTrue="1" operator="equal">
      <formula>0</formula>
    </cfRule>
    <cfRule type="cellIs" dxfId="60" priority="83" operator="notBetween">
      <formula>2</formula>
      <formula>3</formula>
    </cfRule>
  </conditionalFormatting>
  <conditionalFormatting sqref="O3:P20">
    <cfRule type="cellIs" priority="80" stopIfTrue="1" operator="equal">
      <formula>0</formula>
    </cfRule>
    <cfRule type="cellIs" dxfId="59" priority="81" operator="notBetween">
      <formula>2</formula>
      <formula>5</formula>
    </cfRule>
  </conditionalFormatting>
  <conditionalFormatting sqref="Q3:R20">
    <cfRule type="cellIs" priority="78" stopIfTrue="1" operator="equal">
      <formula>0</formula>
    </cfRule>
    <cfRule type="cellIs" dxfId="58" priority="79" operator="notBetween">
      <formula>2</formula>
      <formula>3</formula>
    </cfRule>
  </conditionalFormatting>
  <conditionalFormatting sqref="S3:T20">
    <cfRule type="cellIs" priority="76" stopIfTrue="1" operator="equal">
      <formula>0</formula>
    </cfRule>
    <cfRule type="cellIs" dxfId="57" priority="77" operator="notBetween">
      <formula>2</formula>
      <formula>5</formula>
    </cfRule>
  </conditionalFormatting>
  <conditionalFormatting sqref="U3:V20">
    <cfRule type="cellIs" dxfId="56" priority="75" operator="notBetween">
      <formula>0</formula>
      <formula>3</formula>
    </cfRule>
  </conditionalFormatting>
  <conditionalFormatting sqref="Z3:AA20">
    <cfRule type="cellIs" dxfId="55" priority="73" operator="equal">
      <formula>"OK"</formula>
    </cfRule>
    <cfRule type="cellIs" dxfId="54" priority="74" operator="notEqual">
      <formula>"""OK"""</formula>
    </cfRule>
  </conditionalFormatting>
  <conditionalFormatting sqref="G23:H23">
    <cfRule type="cellIs" dxfId="53" priority="71" operator="notEqual">
      <formula>"OK"</formula>
    </cfRule>
    <cfRule type="cellIs" dxfId="52" priority="72" operator="equal">
      <formula>"OK"</formula>
    </cfRule>
  </conditionalFormatting>
  <conditionalFormatting sqref="I23:V23">
    <cfRule type="cellIs" dxfId="51" priority="69" operator="notEqual">
      <formula>"OK"</formula>
    </cfRule>
    <cfRule type="cellIs" dxfId="50" priority="70" operator="equal">
      <formula>"OK"</formula>
    </cfRule>
  </conditionalFormatting>
  <conditionalFormatting sqref="Z22:AA22">
    <cfRule type="cellIs" dxfId="49" priority="67" operator="equal">
      <formula>"OK"</formula>
    </cfRule>
    <cfRule type="cellIs" dxfId="48" priority="68" operator="notEqual">
      <formula>"""OK"""</formula>
    </cfRule>
  </conditionalFormatting>
  <conditionalFormatting sqref="AJ3:AK20">
    <cfRule type="cellIs" dxfId="47" priority="66" operator="notBetween">
      <formula>8</formula>
      <formula>13</formula>
    </cfRule>
  </conditionalFormatting>
  <conditionalFormatting sqref="AL3:AM20">
    <cfRule type="cellIs" priority="64" stopIfTrue="1" operator="equal">
      <formula>0</formula>
    </cfRule>
    <cfRule type="cellIs" dxfId="46" priority="65" operator="notBetween">
      <formula>3</formula>
      <formula>6</formula>
    </cfRule>
  </conditionalFormatting>
  <conditionalFormatting sqref="AN3:AO20">
    <cfRule type="cellIs" priority="62" stopIfTrue="1" operator="equal">
      <formula>0</formula>
    </cfRule>
    <cfRule type="cellIs" dxfId="45" priority="63" operator="notBetween">
      <formula>2</formula>
      <formula>5</formula>
    </cfRule>
  </conditionalFormatting>
  <conditionalFormatting sqref="AP3:AQ20">
    <cfRule type="cellIs" priority="60" stopIfTrue="1" operator="equal">
      <formula>0</formula>
    </cfRule>
    <cfRule type="cellIs" dxfId="44" priority="61" operator="notBetween">
      <formula>2</formula>
      <formula>3</formula>
    </cfRule>
  </conditionalFormatting>
  <conditionalFormatting sqref="AR3:AS20">
    <cfRule type="cellIs" priority="58" stopIfTrue="1" operator="equal">
      <formula>0</formula>
    </cfRule>
    <cfRule type="cellIs" dxfId="43" priority="59" operator="notBetween">
      <formula>2</formula>
      <formula>5</formula>
    </cfRule>
  </conditionalFormatting>
  <conditionalFormatting sqref="AT3:AU20">
    <cfRule type="cellIs" priority="56" stopIfTrue="1" operator="equal">
      <formula>0</formula>
    </cfRule>
    <cfRule type="cellIs" dxfId="42" priority="57" operator="notBetween">
      <formula>2</formula>
      <formula>3</formula>
    </cfRule>
  </conditionalFormatting>
  <conditionalFormatting sqref="AV3:AW20">
    <cfRule type="cellIs" priority="54" stopIfTrue="1" operator="equal">
      <formula>0</formula>
    </cfRule>
    <cfRule type="cellIs" dxfId="41" priority="55" operator="notBetween">
      <formula>2</formula>
      <formula>5</formula>
    </cfRule>
  </conditionalFormatting>
  <conditionalFormatting sqref="AX3:AY20">
    <cfRule type="cellIs" dxfId="40" priority="53" operator="notBetween">
      <formula>0</formula>
      <formula>3</formula>
    </cfRule>
  </conditionalFormatting>
  <conditionalFormatting sqref="BC3:BD20">
    <cfRule type="cellIs" dxfId="39" priority="51" operator="equal">
      <formula>"OK"</formula>
    </cfRule>
    <cfRule type="cellIs" dxfId="38" priority="52" operator="notEqual">
      <formula>"""OK"""</formula>
    </cfRule>
  </conditionalFormatting>
  <conditionalFormatting sqref="AJ23:AK23">
    <cfRule type="cellIs" dxfId="37" priority="49" operator="notEqual">
      <formula>"OK"</formula>
    </cfRule>
    <cfRule type="cellIs" dxfId="36" priority="50" operator="equal">
      <formula>"OK"</formula>
    </cfRule>
  </conditionalFormatting>
  <conditionalFormatting sqref="AL23:AY23">
    <cfRule type="cellIs" dxfId="35" priority="47" operator="notEqual">
      <formula>"OK"</formula>
    </cfRule>
    <cfRule type="cellIs" dxfId="34" priority="48" operator="equal">
      <formula>"OK"</formula>
    </cfRule>
  </conditionalFormatting>
  <conditionalFormatting sqref="BC22:BD22">
    <cfRule type="cellIs" dxfId="33" priority="45" operator="equal">
      <formula>"OK"</formula>
    </cfRule>
    <cfRule type="cellIs" dxfId="32" priority="46" operator="notEqual">
      <formula>"""OK"""</formula>
    </cfRule>
  </conditionalFormatting>
  <conditionalFormatting sqref="G27:H44">
    <cfRule type="cellIs" dxfId="31" priority="44" operator="notBetween">
      <formula>8</formula>
      <formula>13</formula>
    </cfRule>
  </conditionalFormatting>
  <conditionalFormatting sqref="I27:J44">
    <cfRule type="cellIs" priority="42" stopIfTrue="1" operator="equal">
      <formula>0</formula>
    </cfRule>
    <cfRule type="cellIs" dxfId="30" priority="43" operator="notBetween">
      <formula>3</formula>
      <formula>6</formula>
    </cfRule>
  </conditionalFormatting>
  <conditionalFormatting sqref="K27:L44">
    <cfRule type="cellIs" priority="40" stopIfTrue="1" operator="equal">
      <formula>0</formula>
    </cfRule>
    <cfRule type="cellIs" dxfId="29" priority="41" operator="notBetween">
      <formula>2</formula>
      <formula>5</formula>
    </cfRule>
  </conditionalFormatting>
  <conditionalFormatting sqref="M27:N44">
    <cfRule type="cellIs" priority="38" stopIfTrue="1" operator="equal">
      <formula>0</formula>
    </cfRule>
    <cfRule type="cellIs" dxfId="28" priority="39" operator="notBetween">
      <formula>2</formula>
      <formula>3</formula>
    </cfRule>
  </conditionalFormatting>
  <conditionalFormatting sqref="O27:P44">
    <cfRule type="cellIs" priority="36" stopIfTrue="1" operator="equal">
      <formula>0</formula>
    </cfRule>
    <cfRule type="cellIs" dxfId="27" priority="37" operator="notBetween">
      <formula>2</formula>
      <formula>5</formula>
    </cfRule>
  </conditionalFormatting>
  <conditionalFormatting sqref="Q27:R44">
    <cfRule type="cellIs" priority="34" stopIfTrue="1" operator="equal">
      <formula>0</formula>
    </cfRule>
    <cfRule type="cellIs" dxfId="26" priority="35" operator="notBetween">
      <formula>2</formula>
      <formula>3</formula>
    </cfRule>
  </conditionalFormatting>
  <conditionalFormatting sqref="S27:T44">
    <cfRule type="cellIs" priority="32" stopIfTrue="1" operator="equal">
      <formula>0</formula>
    </cfRule>
    <cfRule type="cellIs" dxfId="25" priority="33" operator="notBetween">
      <formula>2</formula>
      <formula>5</formula>
    </cfRule>
  </conditionalFormatting>
  <conditionalFormatting sqref="U27:V44">
    <cfRule type="cellIs" dxfId="24" priority="31" operator="notBetween">
      <formula>0</formula>
      <formula>3</formula>
    </cfRule>
  </conditionalFormatting>
  <conditionalFormatting sqref="Z27:AA44">
    <cfRule type="cellIs" dxfId="23" priority="29" operator="equal">
      <formula>"OK"</formula>
    </cfRule>
    <cfRule type="cellIs" dxfId="22" priority="30" operator="notEqual">
      <formula>"""OK"""</formula>
    </cfRule>
  </conditionalFormatting>
  <conditionalFormatting sqref="G47:H47">
    <cfRule type="cellIs" dxfId="21" priority="27" operator="notEqual">
      <formula>"OK"</formula>
    </cfRule>
    <cfRule type="cellIs" dxfId="20" priority="28" operator="equal">
      <formula>"OK"</formula>
    </cfRule>
  </conditionalFormatting>
  <conditionalFormatting sqref="I47:V47">
    <cfRule type="cellIs" dxfId="19" priority="25" operator="notEqual">
      <formula>"OK"</formula>
    </cfRule>
    <cfRule type="cellIs" dxfId="18" priority="26" operator="equal">
      <formula>"OK"</formula>
    </cfRule>
  </conditionalFormatting>
  <conditionalFormatting sqref="Z46:AA46">
    <cfRule type="cellIs" dxfId="17" priority="23" operator="equal">
      <formula>"OK"</formula>
    </cfRule>
    <cfRule type="cellIs" dxfId="16" priority="24" operator="notEqual">
      <formula>"""OK"""</formula>
    </cfRule>
  </conditionalFormatting>
  <conditionalFormatting sqref="AJ27:AK44">
    <cfRule type="cellIs" dxfId="15" priority="22" operator="notBetween">
      <formula>8</formula>
      <formula>13</formula>
    </cfRule>
  </conditionalFormatting>
  <conditionalFormatting sqref="AL27:AM44">
    <cfRule type="cellIs" priority="20" stopIfTrue="1" operator="equal">
      <formula>0</formula>
    </cfRule>
    <cfRule type="cellIs" dxfId="14" priority="21" operator="notBetween">
      <formula>3</formula>
      <formula>6</formula>
    </cfRule>
  </conditionalFormatting>
  <conditionalFormatting sqref="AN27:AO44">
    <cfRule type="cellIs" priority="18" stopIfTrue="1" operator="equal">
      <formula>0</formula>
    </cfRule>
    <cfRule type="cellIs" dxfId="13" priority="19" operator="notBetween">
      <formula>2</formula>
      <formula>5</formula>
    </cfRule>
  </conditionalFormatting>
  <conditionalFormatting sqref="AP27:AQ44">
    <cfRule type="cellIs" priority="16" stopIfTrue="1" operator="equal">
      <formula>0</formula>
    </cfRule>
    <cfRule type="cellIs" dxfId="12" priority="17" operator="notBetween">
      <formula>2</formula>
      <formula>3</formula>
    </cfRule>
  </conditionalFormatting>
  <conditionalFormatting sqref="AR27:AS44">
    <cfRule type="cellIs" priority="14" stopIfTrue="1" operator="equal">
      <formula>0</formula>
    </cfRule>
    <cfRule type="cellIs" dxfId="11" priority="15" operator="notBetween">
      <formula>2</formula>
      <formula>5</formula>
    </cfRule>
  </conditionalFormatting>
  <conditionalFormatting sqref="AT27:AU44">
    <cfRule type="cellIs" priority="12" stopIfTrue="1" operator="equal">
      <formula>0</formula>
    </cfRule>
    <cfRule type="cellIs" dxfId="10" priority="13" operator="notBetween">
      <formula>2</formula>
      <formula>3</formula>
    </cfRule>
  </conditionalFormatting>
  <conditionalFormatting sqref="AV27:AW44">
    <cfRule type="cellIs" priority="10" stopIfTrue="1" operator="equal">
      <formula>0</formula>
    </cfRule>
    <cfRule type="cellIs" dxfId="9" priority="11" operator="notBetween">
      <formula>2</formula>
      <formula>5</formula>
    </cfRule>
  </conditionalFormatting>
  <conditionalFormatting sqref="AX27:AY44">
    <cfRule type="cellIs" dxfId="8" priority="9" operator="notBetween">
      <formula>0</formula>
      <formula>3</formula>
    </cfRule>
  </conditionalFormatting>
  <conditionalFormatting sqref="BC27:BD44">
    <cfRule type="cellIs" dxfId="7" priority="7" operator="equal">
      <formula>"OK"</formula>
    </cfRule>
    <cfRule type="cellIs" dxfId="6" priority="8" operator="notEqual">
      <formula>"""OK"""</formula>
    </cfRule>
  </conditionalFormatting>
  <conditionalFormatting sqref="AJ47:AK47">
    <cfRule type="cellIs" dxfId="5" priority="5" operator="notEqual">
      <formula>"OK"</formula>
    </cfRule>
    <cfRule type="cellIs" dxfId="4" priority="6" operator="equal">
      <formula>"OK"</formula>
    </cfRule>
  </conditionalFormatting>
  <conditionalFormatting sqref="AL47:AY47">
    <cfRule type="cellIs" dxfId="3" priority="3" operator="notEqual">
      <formula>"OK"</formula>
    </cfRule>
    <cfRule type="cellIs" dxfId="2" priority="4" operator="equal">
      <formula>"OK"</formula>
    </cfRule>
  </conditionalFormatting>
  <conditionalFormatting sqref="BC46:BD46">
    <cfRule type="cellIs" dxfId="1" priority="1" operator="equal">
      <formula>"OK"</formula>
    </cfRule>
    <cfRule type="cellIs" dxfId="0" priority="2" operator="notEqual">
      <formula>"""OK"""</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18</vt:i4>
      </vt:variant>
    </vt:vector>
  </HeadingPairs>
  <TitlesOfParts>
    <vt:vector size="29" baseType="lpstr">
      <vt:lpstr>Template</vt:lpstr>
      <vt:lpstr>Spell Types</vt:lpstr>
      <vt:lpstr>Role Definitions</vt:lpstr>
      <vt:lpstr>Weapon Types</vt:lpstr>
      <vt:lpstr>Djinn - Template</vt:lpstr>
      <vt:lpstr>Lexicon</vt:lpstr>
      <vt:lpstr>Supplementals</vt:lpstr>
      <vt:lpstr>Example - Yasmin</vt:lpstr>
      <vt:lpstr>Example - Sigmar</vt:lpstr>
      <vt:lpstr>Example - Rolina</vt:lpstr>
      <vt:lpstr>Djinn - Examples</vt:lpstr>
      <vt:lpstr>BnkBlt</vt:lpstr>
      <vt:lpstr>Builds</vt:lpstr>
      <vt:lpstr>Caster</vt:lpstr>
      <vt:lpstr>Controller</vt:lpstr>
      <vt:lpstr>Defender</vt:lpstr>
      <vt:lpstr>Drake</vt:lpstr>
      <vt:lpstr>ElementBullet</vt:lpstr>
      <vt:lpstr>Freelancer</vt:lpstr>
      <vt:lpstr>Human</vt:lpstr>
      <vt:lpstr>JptBlt</vt:lpstr>
      <vt:lpstr>MrcBlt</vt:lpstr>
      <vt:lpstr>MrsBlt</vt:lpstr>
      <vt:lpstr>Physical</vt:lpstr>
      <vt:lpstr>Races</vt:lpstr>
      <vt:lpstr>Roles</vt:lpstr>
      <vt:lpstr>Striker</vt:lpstr>
      <vt:lpstr>Supporter</vt:lpstr>
      <vt:lpstr>VnsBlt</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Rolina</dc:creator>
  <cp:lastModifiedBy>Rolina</cp:lastModifiedBy>
  <dcterms:created xsi:type="dcterms:W3CDTF">2013-06-28T12:14:26Z</dcterms:created>
  <dcterms:modified xsi:type="dcterms:W3CDTF">2015-01-29T00:55:05Z</dcterms:modified>
</cp:coreProperties>
</file>